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31B3F688-C2CB-4EA8-B093-93A92DA01621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Liquidaciones" sheetId="1" r:id="rId1"/>
  </sheets>
  <externalReferences>
    <externalReference r:id="rId2"/>
  </externalReferences>
  <definedNames>
    <definedName name="_xlnm._FilterDatabase" localSheetId="0" hidden="1">Liquidaciones!$A$2:$I$601</definedName>
    <definedName name="Tipo">[1]Datos!$H$2:$H$4</definedName>
    <definedName name="_xlnm.Print_Titles" localSheetId="0">Liquidaciones!$2:$2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7" i="1" l="1"/>
  <c r="I657" i="1" s="1"/>
  <c r="H578" i="1" l="1"/>
  <c r="I578" i="1" s="1"/>
  <c r="H662" i="1"/>
  <c r="I662" i="1" s="1"/>
  <c r="H66" i="1"/>
  <c r="I66" i="1" s="1"/>
  <c r="H640" i="1"/>
  <c r="I640" i="1" s="1"/>
  <c r="H656" i="1"/>
  <c r="I656" i="1" s="1"/>
  <c r="H617" i="1"/>
  <c r="I617" i="1" s="1"/>
  <c r="H683" i="1"/>
  <c r="I683" i="1" s="1"/>
  <c r="H682" i="1"/>
  <c r="I682" i="1" s="1"/>
  <c r="H649" i="1"/>
  <c r="I649" i="1" s="1"/>
  <c r="H681" i="1"/>
  <c r="I681" i="1" s="1"/>
  <c r="H537" i="1"/>
  <c r="I537" i="1" s="1"/>
  <c r="H680" i="1"/>
  <c r="I680" i="1" s="1"/>
  <c r="H541" i="1"/>
  <c r="I541" i="1" s="1"/>
  <c r="H540" i="1"/>
  <c r="I540" i="1" s="1"/>
  <c r="H521" i="1"/>
  <c r="I521" i="1" s="1"/>
  <c r="H648" i="1"/>
  <c r="I648" i="1" s="1"/>
  <c r="H679" i="1"/>
  <c r="I679" i="1" s="1"/>
  <c r="H678" i="1"/>
  <c r="I678" i="1" s="1"/>
  <c r="H499" i="1"/>
  <c r="I499" i="1" s="1"/>
  <c r="H515" i="1"/>
  <c r="I515" i="1" s="1"/>
  <c r="H677" i="1"/>
  <c r="I677" i="1" s="1"/>
  <c r="H482" i="1"/>
  <c r="I482" i="1" s="1"/>
  <c r="H590" i="1"/>
  <c r="I590" i="1" s="1"/>
  <c r="H676" i="1"/>
  <c r="I676" i="1" s="1"/>
  <c r="H675" i="1"/>
  <c r="I675" i="1" s="1"/>
  <c r="H674" i="1"/>
  <c r="I674" i="1" s="1"/>
  <c r="H673" i="1"/>
  <c r="I673" i="1" s="1"/>
  <c r="H672" i="1"/>
  <c r="I672" i="1" s="1"/>
  <c r="H671" i="1"/>
  <c r="I671" i="1" s="1"/>
  <c r="H670" i="1"/>
  <c r="I670" i="1" s="1"/>
  <c r="H669" i="1"/>
  <c r="I669" i="1" s="1"/>
  <c r="H668" i="1"/>
  <c r="I668" i="1" s="1"/>
  <c r="H667" i="1"/>
  <c r="I667" i="1" s="1"/>
  <c r="G665" i="1"/>
  <c r="I665" i="1" s="1"/>
  <c r="H666" i="1"/>
  <c r="I666" i="1" s="1"/>
  <c r="H659" i="1"/>
  <c r="I659" i="1" s="1"/>
  <c r="H632" i="1"/>
  <c r="I632" i="1" s="1"/>
  <c r="H642" i="1"/>
  <c r="I642" i="1" s="1"/>
  <c r="H491" i="1"/>
  <c r="I491" i="1" s="1"/>
  <c r="H655" i="1"/>
  <c r="I655" i="1" s="1"/>
  <c r="H512" i="1"/>
  <c r="I512" i="1" s="1"/>
  <c r="H492" i="1"/>
  <c r="I492" i="1" s="1"/>
  <c r="H367" i="1"/>
  <c r="I367" i="1" s="1"/>
  <c r="G660" i="1"/>
  <c r="H660" i="1" s="1"/>
  <c r="I660" i="1" s="1"/>
  <c r="H664" i="1"/>
  <c r="I664" i="1" s="1"/>
  <c r="H372" i="1"/>
  <c r="I372" i="1" s="1"/>
  <c r="H440" i="1"/>
  <c r="I440" i="1" s="1"/>
  <c r="H653" i="1"/>
  <c r="I653" i="1" s="1"/>
  <c r="H663" i="1"/>
  <c r="I663" i="1" s="1"/>
  <c r="H644" i="1"/>
  <c r="I644" i="1" s="1"/>
  <c r="H203" i="1"/>
  <c r="I203" i="1" s="1"/>
  <c r="H658" i="1"/>
  <c r="I658" i="1" s="1"/>
  <c r="H202" i="1"/>
  <c r="I202" i="1" s="1"/>
  <c r="H200" i="1"/>
  <c r="I200" i="1" s="1"/>
  <c r="H198" i="1"/>
  <c r="I198" i="1" s="1"/>
  <c r="H635" i="1"/>
  <c r="I635" i="1" s="1"/>
  <c r="H428" i="1"/>
  <c r="I428" i="1" s="1"/>
  <c r="H48" i="1"/>
  <c r="I48" i="1" s="1"/>
  <c r="H83" i="1"/>
  <c r="I83" i="1" s="1"/>
  <c r="H478" i="1"/>
  <c r="I478" i="1" s="1"/>
  <c r="I661" i="1"/>
  <c r="H661" i="1"/>
  <c r="H420" i="1"/>
  <c r="G414" i="1"/>
  <c r="H414" i="1" s="1"/>
  <c r="I414" i="1" s="1"/>
  <c r="H297" i="1"/>
  <c r="H298" i="1"/>
  <c r="H299" i="1"/>
  <c r="H300" i="1"/>
  <c r="H296" i="1"/>
  <c r="H647" i="1" l="1"/>
  <c r="I647" i="1" s="1"/>
  <c r="H309" i="1"/>
  <c r="I309" i="1" s="1"/>
  <c r="H504" i="1"/>
  <c r="I504" i="1" s="1"/>
  <c r="H436" i="1"/>
  <c r="I436" i="1" s="1"/>
  <c r="H494" i="1"/>
  <c r="I494" i="1" s="1"/>
  <c r="H479" i="1"/>
  <c r="I479" i="1" s="1"/>
  <c r="H487" i="1"/>
  <c r="I487" i="1" s="1"/>
  <c r="H289" i="1"/>
  <c r="I289" i="1" s="1"/>
  <c r="I300" i="1"/>
  <c r="H287" i="1"/>
  <c r="I287" i="1" s="1"/>
  <c r="H288" i="1"/>
  <c r="I288" i="1" s="1"/>
  <c r="I299" i="1"/>
  <c r="I298" i="1"/>
  <c r="I420" i="1"/>
  <c r="H445" i="1"/>
  <c r="I445" i="1" s="1"/>
  <c r="H286" i="1"/>
  <c r="I286" i="1" s="1"/>
  <c r="I297" i="1"/>
  <c r="H321" i="1"/>
  <c r="I321" i="1" s="1"/>
  <c r="I296" i="1"/>
  <c r="G495" i="1" l="1"/>
  <c r="H495" i="1" s="1"/>
  <c r="I495" i="1" s="1"/>
  <c r="G489" i="1"/>
  <c r="H489" i="1" s="1"/>
  <c r="I489" i="1" s="1"/>
  <c r="G488" i="1"/>
  <c r="H488" i="1" s="1"/>
  <c r="I488" i="1" s="1"/>
  <c r="H623" i="1"/>
  <c r="I623" i="1" s="1"/>
  <c r="H622" i="1"/>
  <c r="I622" i="1" s="1"/>
  <c r="H628" i="1"/>
  <c r="I628" i="1" s="1"/>
  <c r="H630" i="1"/>
  <c r="I630" i="1" s="1"/>
  <c r="H633" i="1"/>
  <c r="I633" i="1" s="1"/>
  <c r="H634" i="1"/>
  <c r="I634" i="1" s="1"/>
  <c r="H652" i="1"/>
  <c r="I652" i="1" s="1"/>
  <c r="H637" i="1"/>
  <c r="I637" i="1" s="1"/>
  <c r="H646" i="1"/>
  <c r="I646" i="1" s="1"/>
  <c r="H636" i="1"/>
  <c r="I636" i="1" s="1"/>
  <c r="H638" i="1"/>
  <c r="I638" i="1" s="1"/>
  <c r="H639" i="1"/>
  <c r="I639" i="1" s="1"/>
  <c r="H641" i="1"/>
  <c r="I641" i="1" s="1"/>
  <c r="H684" i="1"/>
  <c r="I684" i="1" s="1"/>
  <c r="H643" i="1"/>
  <c r="I643" i="1" s="1"/>
  <c r="H645" i="1"/>
  <c r="I645" i="1" s="1"/>
  <c r="H685" i="1"/>
  <c r="I685" i="1" s="1"/>
  <c r="H650" i="1"/>
  <c r="I650" i="1" s="1"/>
  <c r="H654" i="1"/>
  <c r="I654" i="1" s="1"/>
  <c r="H651" i="1"/>
  <c r="I651" i="1" s="1"/>
  <c r="G621" i="1" l="1"/>
  <c r="H621" i="1" s="1"/>
  <c r="I621" i="1" s="1"/>
  <c r="G618" i="1"/>
  <c r="H618" i="1" s="1"/>
  <c r="I618" i="1" s="1"/>
  <c r="G602" i="1"/>
  <c r="H602" i="1" s="1"/>
  <c r="I602" i="1" s="1"/>
  <c r="G601" i="1"/>
  <c r="H601" i="1" s="1"/>
  <c r="I601" i="1" s="1"/>
  <c r="G615" i="1"/>
  <c r="H615" i="1" s="1"/>
  <c r="I615" i="1" s="1"/>
  <c r="G619" i="1"/>
  <c r="H619" i="1" s="1"/>
  <c r="I619" i="1" s="1"/>
  <c r="H575" i="1"/>
  <c r="I575" i="1" s="1"/>
  <c r="G611" i="1"/>
  <c r="H611" i="1" s="1"/>
  <c r="I611" i="1" s="1"/>
  <c r="G597" i="1"/>
  <c r="H597" i="1" s="1"/>
  <c r="I597" i="1" s="1"/>
  <c r="G607" i="1"/>
  <c r="H607" i="1" s="1"/>
  <c r="I607" i="1" s="1"/>
  <c r="G600" i="1"/>
  <c r="H600" i="1" s="1"/>
  <c r="I600" i="1" s="1"/>
  <c r="G594" i="1"/>
  <c r="H594" i="1" s="1"/>
  <c r="I594" i="1" s="1"/>
  <c r="G593" i="1"/>
  <c r="H593" i="1" s="1"/>
  <c r="I593" i="1" s="1"/>
  <c r="G620" i="1"/>
  <c r="H620" i="1" s="1"/>
  <c r="I620" i="1" s="1"/>
  <c r="G599" i="1"/>
  <c r="H599" i="1" s="1"/>
  <c r="I599" i="1" s="1"/>
  <c r="G598" i="1"/>
  <c r="H598" i="1" s="1"/>
  <c r="I598" i="1" s="1"/>
  <c r="G596" i="1"/>
  <c r="H596" i="1" s="1"/>
  <c r="I596" i="1" s="1"/>
  <c r="G606" i="1"/>
  <c r="H606" i="1" s="1"/>
  <c r="I606" i="1" s="1"/>
  <c r="G608" i="1"/>
  <c r="H608" i="1" s="1"/>
  <c r="I608" i="1" s="1"/>
  <c r="G612" i="1"/>
  <c r="H612" i="1" s="1"/>
  <c r="I612" i="1" s="1"/>
  <c r="G610" i="1"/>
  <c r="H610" i="1" s="1"/>
  <c r="I610" i="1" s="1"/>
  <c r="G609" i="1"/>
  <c r="H609" i="1" s="1"/>
  <c r="I609" i="1" s="1"/>
  <c r="G582" i="1"/>
  <c r="H582" i="1" s="1"/>
  <c r="I582" i="1" s="1"/>
  <c r="G616" i="1"/>
  <c r="H616" i="1" s="1"/>
  <c r="I616" i="1" s="1"/>
  <c r="G613" i="1"/>
  <c r="H613" i="1" s="1"/>
  <c r="I613" i="1" s="1"/>
  <c r="G603" i="1"/>
  <c r="H603" i="1" s="1"/>
  <c r="I603" i="1" s="1"/>
  <c r="G584" i="1"/>
  <c r="H584" i="1" s="1"/>
  <c r="I584" i="1" s="1"/>
  <c r="G585" i="1"/>
  <c r="H585" i="1" s="1"/>
  <c r="I585" i="1" s="1"/>
  <c r="G576" i="1"/>
  <c r="H576" i="1" s="1"/>
  <c r="I576" i="1" s="1"/>
  <c r="G551" i="1"/>
  <c r="H551" i="1" s="1"/>
  <c r="I551" i="1" s="1"/>
  <c r="G595" i="1"/>
  <c r="H595" i="1" s="1"/>
  <c r="I595" i="1" s="1"/>
  <c r="G592" i="1"/>
  <c r="H592" i="1" s="1"/>
  <c r="I592" i="1" s="1"/>
  <c r="G579" i="1"/>
  <c r="H579" i="1" s="1"/>
  <c r="I579" i="1" s="1"/>
  <c r="G558" i="1"/>
  <c r="H558" i="1" s="1"/>
  <c r="I558" i="1" s="1"/>
  <c r="G549" i="1"/>
  <c r="H549" i="1" s="1"/>
  <c r="I549" i="1" s="1"/>
  <c r="G556" i="1"/>
  <c r="H556" i="1" s="1"/>
  <c r="I556" i="1" s="1"/>
  <c r="G534" i="1"/>
  <c r="H534" i="1" s="1"/>
  <c r="I534" i="1" s="1"/>
  <c r="G574" i="1"/>
  <c r="H574" i="1" s="1"/>
  <c r="I574" i="1" s="1"/>
  <c r="G550" i="1"/>
  <c r="H550" i="1" s="1"/>
  <c r="I550" i="1" s="1"/>
  <c r="G531" i="1"/>
  <c r="H531" i="1" s="1"/>
  <c r="I531" i="1" s="1"/>
  <c r="G559" i="1"/>
  <c r="H559" i="1" s="1"/>
  <c r="I559" i="1" s="1"/>
  <c r="G554" i="1"/>
  <c r="H554" i="1" s="1"/>
  <c r="I554" i="1" s="1"/>
  <c r="G577" i="1"/>
  <c r="H577" i="1" s="1"/>
  <c r="I577" i="1" s="1"/>
  <c r="G555" i="1"/>
  <c r="H555" i="1" s="1"/>
  <c r="I555" i="1" s="1"/>
  <c r="G553" i="1"/>
  <c r="H553" i="1" s="1"/>
  <c r="I553" i="1" s="1"/>
  <c r="G539" i="1"/>
  <c r="H539" i="1" s="1"/>
  <c r="I539" i="1" s="1"/>
  <c r="G580" i="1"/>
  <c r="H580" i="1" s="1"/>
  <c r="I580" i="1" s="1"/>
  <c r="G535" i="1"/>
  <c r="H535" i="1" s="1"/>
  <c r="I535" i="1" s="1"/>
  <c r="G529" i="1"/>
  <c r="H529" i="1" s="1"/>
  <c r="I529" i="1" s="1"/>
  <c r="G552" i="1"/>
  <c r="H552" i="1" s="1"/>
  <c r="I552" i="1" s="1"/>
  <c r="G532" i="1"/>
  <c r="H532" i="1" s="1"/>
  <c r="I532" i="1" s="1"/>
  <c r="G517" i="1"/>
  <c r="H517" i="1" s="1"/>
  <c r="I517" i="1" s="1"/>
  <c r="G557" i="1"/>
  <c r="H557" i="1" s="1"/>
  <c r="I557" i="1" s="1"/>
  <c r="G519" i="1"/>
  <c r="H519" i="1" s="1"/>
  <c r="I519" i="1" s="1"/>
  <c r="G573" i="1"/>
  <c r="H573" i="1" s="1"/>
  <c r="I573" i="1" s="1"/>
  <c r="G538" i="1"/>
  <c r="H538" i="1" s="1"/>
  <c r="I538" i="1" s="1"/>
  <c r="G520" i="1"/>
  <c r="H520" i="1" s="1"/>
  <c r="I520" i="1" s="1"/>
  <c r="G614" i="1"/>
  <c r="H614" i="1" s="1"/>
  <c r="I614" i="1" s="1"/>
  <c r="G591" i="1"/>
  <c r="H591" i="1" s="1"/>
  <c r="I591" i="1" s="1"/>
  <c r="G589" i="1"/>
  <c r="H589" i="1" s="1"/>
  <c r="I589" i="1" s="1"/>
  <c r="G528" i="1"/>
  <c r="H528" i="1" s="1"/>
  <c r="I528" i="1" s="1"/>
  <c r="G516" i="1"/>
  <c r="H516" i="1" s="1"/>
  <c r="I516" i="1" s="1"/>
  <c r="G586" i="1"/>
  <c r="H586" i="1" s="1"/>
  <c r="I586" i="1" s="1"/>
  <c r="G583" i="1"/>
  <c r="H583" i="1" s="1"/>
  <c r="I583" i="1" s="1"/>
  <c r="G527" i="1"/>
  <c r="H527" i="1" s="1"/>
  <c r="I527" i="1" s="1"/>
  <c r="G500" i="1"/>
  <c r="H500" i="1" s="1"/>
  <c r="I500" i="1" s="1"/>
  <c r="F526" i="1"/>
  <c r="G526" i="1" s="1"/>
  <c r="H526" i="1" s="1"/>
  <c r="I526" i="1" s="1"/>
  <c r="G496" i="1"/>
  <c r="H496" i="1" s="1"/>
  <c r="I496" i="1" s="1"/>
  <c r="G572" i="1"/>
  <c r="H572" i="1" s="1"/>
  <c r="I572" i="1" s="1"/>
  <c r="G533" i="1"/>
  <c r="H533" i="1" s="1"/>
  <c r="I533" i="1" s="1"/>
  <c r="G498" i="1"/>
  <c r="H498" i="1" s="1"/>
  <c r="I498" i="1" s="1"/>
  <c r="G497" i="1"/>
  <c r="H497" i="1" s="1"/>
  <c r="I497" i="1" s="1"/>
  <c r="G522" i="1"/>
  <c r="H522" i="1" s="1"/>
  <c r="I522" i="1" s="1"/>
  <c r="G542" i="1"/>
  <c r="H542" i="1" s="1"/>
  <c r="I542" i="1" s="1"/>
  <c r="G605" i="1"/>
  <c r="H605" i="1" s="1"/>
  <c r="I605" i="1" s="1"/>
  <c r="G525" i="1"/>
  <c r="H525" i="1" s="1"/>
  <c r="I525" i="1" s="1"/>
  <c r="G485" i="1"/>
  <c r="H485" i="1" s="1"/>
  <c r="I485" i="1" s="1"/>
  <c r="G493" i="1"/>
  <c r="H493" i="1" s="1"/>
  <c r="I493" i="1" s="1"/>
  <c r="G570" i="1"/>
  <c r="H570" i="1" s="1"/>
  <c r="I570" i="1" s="1"/>
  <c r="G571" i="1"/>
  <c r="H571" i="1" s="1"/>
  <c r="I571" i="1" s="1"/>
  <c r="G569" i="1"/>
  <c r="H569" i="1" s="1"/>
  <c r="I569" i="1" s="1"/>
  <c r="G480" i="1"/>
  <c r="H480" i="1" s="1"/>
  <c r="I480" i="1" s="1"/>
  <c r="G481" i="1"/>
  <c r="H481" i="1" s="1"/>
  <c r="I481" i="1" s="1"/>
  <c r="G627" i="1"/>
  <c r="H627" i="1" s="1"/>
  <c r="I627" i="1" s="1"/>
  <c r="G568" i="1"/>
  <c r="H568" i="1" s="1"/>
  <c r="I568" i="1" s="1"/>
  <c r="G483" i="1"/>
  <c r="H483" i="1" s="1"/>
  <c r="I483" i="1" s="1"/>
  <c r="G473" i="1"/>
  <c r="H473" i="1" s="1"/>
  <c r="I473" i="1" s="1"/>
  <c r="G441" i="1"/>
  <c r="H441" i="1" s="1"/>
  <c r="I441" i="1" s="1"/>
  <c r="G626" i="1"/>
  <c r="H626" i="1" s="1"/>
  <c r="I626" i="1" s="1"/>
  <c r="G472" i="1"/>
  <c r="H472" i="1" s="1"/>
  <c r="I472" i="1" s="1"/>
  <c r="G631" i="1"/>
  <c r="H631" i="1" s="1"/>
  <c r="I631" i="1" s="1"/>
  <c r="G442" i="1"/>
  <c r="H442" i="1" s="1"/>
  <c r="I442" i="1" s="1"/>
  <c r="G427" i="1"/>
  <c r="H427" i="1" s="1"/>
  <c r="I427" i="1" s="1"/>
  <c r="G514" i="1"/>
  <c r="H514" i="1" s="1"/>
  <c r="I514" i="1" s="1"/>
  <c r="G513" i="1"/>
  <c r="H513" i="1" s="1"/>
  <c r="I513" i="1" s="1"/>
  <c r="G548" i="1"/>
  <c r="H548" i="1" s="1"/>
  <c r="I548" i="1" s="1"/>
  <c r="G431" i="1"/>
  <c r="H431" i="1" s="1"/>
  <c r="I431" i="1" s="1"/>
  <c r="G471" i="1"/>
  <c r="H471" i="1" s="1"/>
  <c r="I471" i="1" s="1"/>
  <c r="G416" i="1"/>
  <c r="H416" i="1" s="1"/>
  <c r="I416" i="1" s="1"/>
  <c r="G413" i="1"/>
  <c r="H413" i="1" s="1"/>
  <c r="I413" i="1" s="1"/>
  <c r="G417" i="1"/>
  <c r="H417" i="1" s="1"/>
  <c r="I417" i="1" s="1"/>
  <c r="G429" i="1"/>
  <c r="H429" i="1" s="1"/>
  <c r="I429" i="1" s="1"/>
  <c r="G425" i="1"/>
  <c r="H425" i="1" s="1"/>
  <c r="I425" i="1" s="1"/>
  <c r="G470" i="1"/>
  <c r="H470" i="1" s="1"/>
  <c r="I470" i="1" s="1"/>
  <c r="G403" i="1"/>
  <c r="H403" i="1" s="1"/>
  <c r="I403" i="1" s="1"/>
  <c r="G397" i="1"/>
  <c r="H397" i="1" s="1"/>
  <c r="I397" i="1" s="1"/>
  <c r="G394" i="1"/>
  <c r="H394" i="1" s="1"/>
  <c r="I394" i="1" s="1"/>
  <c r="G567" i="1"/>
  <c r="H567" i="1" s="1"/>
  <c r="I567" i="1" s="1"/>
  <c r="G437" i="1"/>
  <c r="H437" i="1" s="1"/>
  <c r="I437" i="1" s="1"/>
  <c r="G411" i="1"/>
  <c r="H411" i="1" s="1"/>
  <c r="I411" i="1" s="1"/>
  <c r="G405" i="1"/>
  <c r="H405" i="1" s="1"/>
  <c r="I405" i="1" s="1"/>
  <c r="G393" i="1"/>
  <c r="H393" i="1" s="1"/>
  <c r="I393" i="1" s="1"/>
  <c r="G392" i="1"/>
  <c r="H392" i="1" s="1"/>
  <c r="I392" i="1" s="1"/>
  <c r="G390" i="1"/>
  <c r="H390" i="1" s="1"/>
  <c r="I390" i="1" s="1"/>
  <c r="G388" i="1"/>
  <c r="H388" i="1" s="1"/>
  <c r="I388" i="1" s="1"/>
  <c r="G387" i="1"/>
  <c r="H387" i="1" s="1"/>
  <c r="I387" i="1" s="1"/>
  <c r="G383" i="1"/>
  <c r="H383" i="1" s="1"/>
  <c r="I383" i="1" s="1"/>
  <c r="G415" i="1"/>
  <c r="H415" i="1" s="1"/>
  <c r="I415" i="1" s="1"/>
  <c r="G418" i="1"/>
  <c r="H418" i="1" s="1"/>
  <c r="I418" i="1" s="1"/>
  <c r="G408" i="1"/>
  <c r="H408" i="1" s="1"/>
  <c r="I408" i="1" s="1"/>
  <c r="G385" i="1"/>
  <c r="H385" i="1" s="1"/>
  <c r="I385" i="1" s="1"/>
  <c r="G419" i="1"/>
  <c r="H419" i="1" s="1"/>
  <c r="I419" i="1" s="1"/>
  <c r="G409" i="1"/>
  <c r="H409" i="1" s="1"/>
  <c r="I409" i="1" s="1"/>
  <c r="G407" i="1"/>
  <c r="H407" i="1" s="1"/>
  <c r="I407" i="1" s="1"/>
  <c r="G406" i="1"/>
  <c r="H406" i="1" s="1"/>
  <c r="I406" i="1" s="1"/>
  <c r="G395" i="1"/>
  <c r="H395" i="1" s="1"/>
  <c r="I395" i="1" s="1"/>
  <c r="G371" i="1"/>
  <c r="H371" i="1" s="1"/>
  <c r="I371" i="1" s="1"/>
  <c r="G374" i="1"/>
  <c r="H374" i="1" s="1"/>
  <c r="I374" i="1" s="1"/>
  <c r="G373" i="1"/>
  <c r="H373" i="1" s="1"/>
  <c r="I373" i="1" s="1"/>
  <c r="G381" i="1"/>
  <c r="H381" i="1" s="1"/>
  <c r="I381" i="1" s="1"/>
  <c r="F401" i="1"/>
  <c r="G401" i="1" s="1"/>
  <c r="G400" i="1"/>
  <c r="H400" i="1" s="1"/>
  <c r="I400" i="1" s="1"/>
  <c r="G399" i="1"/>
  <c r="H399" i="1" s="1"/>
  <c r="I399" i="1" s="1"/>
  <c r="G565" i="1"/>
  <c r="H565" i="1" s="1"/>
  <c r="I565" i="1" s="1"/>
  <c r="G563" i="1"/>
  <c r="H563" i="1" s="1"/>
  <c r="I563" i="1" s="1"/>
  <c r="G566" i="1"/>
  <c r="H566" i="1" s="1"/>
  <c r="I566" i="1" s="1"/>
  <c r="G564" i="1"/>
  <c r="H564" i="1" s="1"/>
  <c r="I564" i="1" s="1"/>
  <c r="G476" i="1"/>
  <c r="H476" i="1" s="1"/>
  <c r="I476" i="1" s="1"/>
  <c r="G398" i="1"/>
  <c r="H398" i="1" s="1"/>
  <c r="I398" i="1" s="1"/>
  <c r="G396" i="1"/>
  <c r="H396" i="1" s="1"/>
  <c r="I396" i="1" s="1"/>
  <c r="G384" i="1"/>
  <c r="H384" i="1" s="1"/>
  <c r="I384" i="1" s="1"/>
  <c r="G424" i="1"/>
  <c r="H424" i="1" s="1"/>
  <c r="I424" i="1" s="1"/>
  <c r="G430" i="1"/>
  <c r="H430" i="1" s="1"/>
  <c r="I430" i="1" s="1"/>
  <c r="G423" i="1"/>
  <c r="H423" i="1" s="1"/>
  <c r="I423" i="1" s="1"/>
  <c r="G469" i="1"/>
  <c r="H469" i="1" s="1"/>
  <c r="I469" i="1" s="1"/>
  <c r="G386" i="1"/>
  <c r="H386" i="1" s="1"/>
  <c r="I386" i="1" s="1"/>
  <c r="H354" i="1"/>
  <c r="I354" i="1" s="1"/>
  <c r="G547" i="1"/>
  <c r="H547" i="1" s="1"/>
  <c r="I547" i="1" s="1"/>
  <c r="H352" i="1"/>
  <c r="I352" i="1" s="1"/>
  <c r="H350" i="1"/>
  <c r="I350" i="1" s="1"/>
  <c r="G379" i="1"/>
  <c r="H379" i="1" s="1"/>
  <c r="I379" i="1" s="1"/>
  <c r="H368" i="1"/>
  <c r="I368" i="1" s="1"/>
  <c r="G340" i="1"/>
  <c r="H340" i="1" s="1"/>
  <c r="I340" i="1" s="1"/>
  <c r="G391" i="1"/>
  <c r="H391" i="1" s="1"/>
  <c r="I391" i="1" s="1"/>
  <c r="H355" i="1"/>
  <c r="I355" i="1" s="1"/>
  <c r="G348" i="1"/>
  <c r="H348" i="1" s="1"/>
  <c r="I348" i="1" s="1"/>
  <c r="G378" i="1"/>
  <c r="H378" i="1" s="1"/>
  <c r="I378" i="1" s="1"/>
  <c r="G325" i="1"/>
  <c r="H325" i="1" s="1"/>
  <c r="I325" i="1" s="1"/>
  <c r="G389" i="1"/>
  <c r="H389" i="1" s="1"/>
  <c r="I389" i="1" s="1"/>
  <c r="G334" i="1"/>
  <c r="H334" i="1" s="1"/>
  <c r="I334" i="1" s="1"/>
  <c r="G382" i="1"/>
  <c r="H382" i="1" s="1"/>
  <c r="I382" i="1" s="1"/>
  <c r="G343" i="1"/>
  <c r="H343" i="1" s="1"/>
  <c r="I343" i="1" s="1"/>
  <c r="G336" i="1"/>
  <c r="H336" i="1" s="1"/>
  <c r="I336" i="1" s="1"/>
  <c r="G562" i="1"/>
  <c r="G335" i="1"/>
  <c r="H335" i="1" s="1"/>
  <c r="I335" i="1" s="1"/>
  <c r="G330" i="1"/>
  <c r="H330" i="1" s="1"/>
  <c r="I330" i="1" s="1"/>
  <c r="G333" i="1"/>
  <c r="H333" i="1" s="1"/>
  <c r="I333" i="1" s="1"/>
  <c r="G323" i="1"/>
  <c r="H323" i="1" s="1"/>
  <c r="I323" i="1" s="1"/>
  <c r="H370" i="1"/>
  <c r="I370" i="1" s="1"/>
  <c r="G322" i="1"/>
  <c r="H322" i="1" s="1"/>
  <c r="I322" i="1" s="1"/>
  <c r="G375" i="1"/>
  <c r="H375" i="1" s="1"/>
  <c r="I375" i="1" s="1"/>
  <c r="G329" i="1"/>
  <c r="H329" i="1" s="1"/>
  <c r="I329" i="1" s="1"/>
  <c r="G380" i="1"/>
  <c r="H380" i="1" s="1"/>
  <c r="I380" i="1" s="1"/>
  <c r="G376" i="1"/>
  <c r="H376" i="1" s="1"/>
  <c r="I376" i="1" s="1"/>
  <c r="H353" i="1"/>
  <c r="I353" i="1" s="1"/>
  <c r="F507" i="1"/>
  <c r="H509" i="1"/>
  <c r="I509" i="1" s="1"/>
  <c r="F508" i="1"/>
  <c r="G508" i="1" s="1"/>
  <c r="H508" i="1" s="1"/>
  <c r="I508" i="1" s="1"/>
  <c r="G510" i="1"/>
  <c r="H510" i="1" s="1"/>
  <c r="I510" i="1" s="1"/>
  <c r="F506" i="1"/>
  <c r="G506" i="1" s="1"/>
  <c r="F511" i="1"/>
  <c r="H356" i="1"/>
  <c r="I356" i="1" s="1"/>
  <c r="H351" i="1"/>
  <c r="I351" i="1" s="1"/>
  <c r="G339" i="1"/>
  <c r="H339" i="1" s="1"/>
  <c r="I339" i="1" s="1"/>
  <c r="G320" i="1"/>
  <c r="H320" i="1" s="1"/>
  <c r="I320" i="1" s="1"/>
  <c r="G318" i="1"/>
  <c r="H318" i="1" s="1"/>
  <c r="I318" i="1" s="1"/>
  <c r="G338" i="1"/>
  <c r="H338" i="1" s="1"/>
  <c r="I338" i="1" s="1"/>
  <c r="H366" i="1"/>
  <c r="I366" i="1" s="1"/>
  <c r="G625" i="1"/>
  <c r="H625" i="1" s="1"/>
  <c r="I625" i="1" s="1"/>
  <c r="G588" i="1"/>
  <c r="H588" i="1" s="1"/>
  <c r="I588" i="1" s="1"/>
  <c r="G490" i="1"/>
  <c r="H490" i="1" s="1"/>
  <c r="I490" i="1" s="1"/>
  <c r="F468" i="1"/>
  <c r="H468" i="1" s="1"/>
  <c r="I468" i="1" s="1"/>
  <c r="G317" i="1"/>
  <c r="H317" i="1" s="1"/>
  <c r="I317" i="1" s="1"/>
  <c r="G315" i="1"/>
  <c r="H315" i="1" s="1"/>
  <c r="I315" i="1" s="1"/>
  <c r="G308" i="1"/>
  <c r="H308" i="1" s="1"/>
  <c r="I308" i="1" s="1"/>
  <c r="G306" i="1"/>
  <c r="H306" i="1" s="1"/>
  <c r="I306" i="1" s="1"/>
  <c r="G305" i="1"/>
  <c r="H305" i="1" s="1"/>
  <c r="I305" i="1" s="1"/>
  <c r="G304" i="1"/>
  <c r="H304" i="1" s="1"/>
  <c r="I304" i="1" s="1"/>
  <c r="G342" i="1"/>
  <c r="H342" i="1" s="1"/>
  <c r="I342" i="1" s="1"/>
  <c r="G307" i="1"/>
  <c r="H307" i="1" s="1"/>
  <c r="I307" i="1" s="1"/>
  <c r="G303" i="1"/>
  <c r="H303" i="1" s="1"/>
  <c r="I303" i="1" s="1"/>
  <c r="G341" i="1"/>
  <c r="H341" i="1" s="1"/>
  <c r="I341" i="1" s="1"/>
  <c r="G316" i="1"/>
  <c r="H316" i="1" s="1"/>
  <c r="I316" i="1" s="1"/>
  <c r="G331" i="1"/>
  <c r="H331" i="1" s="1"/>
  <c r="I331" i="1" s="1"/>
  <c r="G324" i="1"/>
  <c r="H324" i="1" s="1"/>
  <c r="I324" i="1" s="1"/>
  <c r="G319" i="1"/>
  <c r="H319" i="1" s="1"/>
  <c r="I319" i="1" s="1"/>
  <c r="G467" i="1"/>
  <c r="H467" i="1" s="1"/>
  <c r="I467" i="1" s="1"/>
  <c r="G466" i="1"/>
  <c r="H466" i="1" s="1"/>
  <c r="I466" i="1" s="1"/>
  <c r="G347" i="1"/>
  <c r="H347" i="1" s="1"/>
  <c r="I347" i="1" s="1"/>
  <c r="G346" i="1"/>
  <c r="H346" i="1" s="1"/>
  <c r="I346" i="1" s="1"/>
  <c r="G314" i="1"/>
  <c r="H314" i="1" s="1"/>
  <c r="I314" i="1" s="1"/>
  <c r="G465" i="1"/>
  <c r="H465" i="1" s="1"/>
  <c r="I465" i="1" s="1"/>
  <c r="G302" i="1"/>
  <c r="H302" i="1" s="1"/>
  <c r="I302" i="1" s="1"/>
  <c r="G327" i="1"/>
  <c r="H327" i="1" s="1"/>
  <c r="I327" i="1" s="1"/>
  <c r="G293" i="1"/>
  <c r="H293" i="1" s="1"/>
  <c r="I293" i="1" s="1"/>
  <c r="G326" i="1"/>
  <c r="H326" i="1" s="1"/>
  <c r="I326" i="1" s="1"/>
  <c r="G629" i="1"/>
  <c r="H629" i="1" s="1"/>
  <c r="I629" i="1" s="1"/>
  <c r="G505" i="1"/>
  <c r="H505" i="1" s="1"/>
  <c r="I505" i="1" s="1"/>
  <c r="G464" i="1"/>
  <c r="H464" i="1" s="1"/>
  <c r="I464" i="1" s="1"/>
  <c r="G463" i="1"/>
  <c r="H463" i="1" s="1"/>
  <c r="I463" i="1" s="1"/>
  <c r="G461" i="1"/>
  <c r="H461" i="1" s="1"/>
  <c r="I461" i="1" s="1"/>
  <c r="G462" i="1"/>
  <c r="H462" i="1" s="1"/>
  <c r="I462" i="1" s="1"/>
  <c r="G365" i="1"/>
  <c r="F365" i="1"/>
  <c r="H363" i="1"/>
  <c r="I363" i="1" s="1"/>
  <c r="H364" i="1"/>
  <c r="I364" i="1" s="1"/>
  <c r="G291" i="1"/>
  <c r="H291" i="1" s="1"/>
  <c r="I291" i="1" s="1"/>
  <c r="G460" i="1"/>
  <c r="H460" i="1" s="1"/>
  <c r="I460" i="1" s="1"/>
  <c r="G459" i="1"/>
  <c r="H459" i="1" s="1"/>
  <c r="I459" i="1" s="1"/>
  <c r="H458" i="1"/>
  <c r="I458" i="1" s="1"/>
  <c r="H362" i="1"/>
  <c r="I362" i="1" s="1"/>
  <c r="H457" i="1"/>
  <c r="I457" i="1" s="1"/>
  <c r="H456" i="1"/>
  <c r="I456" i="1" s="1"/>
  <c r="G474" i="1"/>
  <c r="H474" i="1" s="1"/>
  <c r="I474" i="1" s="1"/>
  <c r="G404" i="1"/>
  <c r="H404" i="1" s="1"/>
  <c r="I404" i="1" s="1"/>
  <c r="G455" i="1"/>
  <c r="H455" i="1" s="1"/>
  <c r="I455" i="1" s="1"/>
  <c r="H349" i="1"/>
  <c r="I349" i="1" s="1"/>
  <c r="G433" i="1"/>
  <c r="H433" i="1" s="1"/>
  <c r="I433" i="1" s="1"/>
  <c r="G454" i="1"/>
  <c r="H454" i="1" s="1"/>
  <c r="I454" i="1" s="1"/>
  <c r="G453" i="1"/>
  <c r="H453" i="1" s="1"/>
  <c r="I453" i="1" s="1"/>
  <c r="G452" i="1"/>
  <c r="H452" i="1" s="1"/>
  <c r="I452" i="1" s="1"/>
  <c r="H280" i="1"/>
  <c r="I280" i="1" s="1"/>
  <c r="G443" i="1"/>
  <c r="H443" i="1" s="1"/>
  <c r="I443" i="1" s="1"/>
  <c r="G451" i="1"/>
  <c r="H451" i="1" s="1"/>
  <c r="I451" i="1" s="1"/>
  <c r="G450" i="1"/>
  <c r="H450" i="1" s="1"/>
  <c r="I450" i="1" s="1"/>
  <c r="G449" i="1"/>
  <c r="H449" i="1" s="1"/>
  <c r="I449" i="1" s="1"/>
  <c r="H258" i="1"/>
  <c r="I258" i="1" s="1"/>
  <c r="G313" i="1"/>
  <c r="H313" i="1" s="1"/>
  <c r="I313" i="1" s="1"/>
  <c r="G546" i="1"/>
  <c r="H546" i="1" s="1"/>
  <c r="I546" i="1" s="1"/>
  <c r="H257" i="1"/>
  <c r="I257" i="1" s="1"/>
  <c r="H254" i="1"/>
  <c r="I254" i="1" s="1"/>
  <c r="H279" i="1"/>
  <c r="I279" i="1" s="1"/>
  <c r="G312" i="1"/>
  <c r="H312" i="1" s="1"/>
  <c r="I312" i="1" s="1"/>
  <c r="G426" i="1"/>
  <c r="H426" i="1" s="1"/>
  <c r="I426" i="1" s="1"/>
  <c r="H248" i="1"/>
  <c r="I248" i="1" s="1"/>
  <c r="H256" i="1"/>
  <c r="I256" i="1" s="1"/>
  <c r="H252" i="1"/>
  <c r="I252" i="1" s="1"/>
  <c r="G448" i="1"/>
  <c r="H448" i="1" s="1"/>
  <c r="I448" i="1" s="1"/>
  <c r="G241" i="1"/>
  <c r="H241" i="1" s="1"/>
  <c r="I241" i="1" s="1"/>
  <c r="G238" i="1"/>
  <c r="H238" i="1" s="1"/>
  <c r="I238" i="1" s="1"/>
  <c r="G237" i="1"/>
  <c r="H237" i="1" s="1"/>
  <c r="I237" i="1" s="1"/>
  <c r="G290" i="1"/>
  <c r="H290" i="1" s="1"/>
  <c r="I290" i="1" s="1"/>
  <c r="H278" i="1"/>
  <c r="I278" i="1" s="1"/>
  <c r="G243" i="1"/>
  <c r="H243" i="1" s="1"/>
  <c r="I243" i="1" s="1"/>
  <c r="G240" i="1"/>
  <c r="H240" i="1" s="1"/>
  <c r="I240" i="1" s="1"/>
  <c r="H277" i="1"/>
  <c r="I277" i="1" s="1"/>
  <c r="G231" i="1"/>
  <c r="H231" i="1" s="1"/>
  <c r="I231" i="1" s="1"/>
  <c r="G234" i="1"/>
  <c r="H234" i="1" s="1"/>
  <c r="I234" i="1" s="1"/>
  <c r="G233" i="1"/>
  <c r="H233" i="1" s="1"/>
  <c r="I233" i="1" s="1"/>
  <c r="G222" i="1"/>
  <c r="H222" i="1" s="1"/>
  <c r="I222" i="1" s="1"/>
  <c r="G223" i="1"/>
  <c r="H223" i="1" s="1"/>
  <c r="I223" i="1" s="1"/>
  <c r="H246" i="1"/>
  <c r="I246" i="1" s="1"/>
  <c r="G242" i="1"/>
  <c r="H242" i="1" s="1"/>
  <c r="I242" i="1" s="1"/>
  <c r="G236" i="1"/>
  <c r="H236" i="1" s="1"/>
  <c r="I236" i="1" s="1"/>
  <c r="F235" i="1"/>
  <c r="G232" i="1"/>
  <c r="H232" i="1" s="1"/>
  <c r="I232" i="1" s="1"/>
  <c r="G230" i="1"/>
  <c r="H230" i="1" s="1"/>
  <c r="I230" i="1" s="1"/>
  <c r="G221" i="1"/>
  <c r="H221" i="1" s="1"/>
  <c r="I221" i="1" s="1"/>
  <c r="H361" i="1"/>
  <c r="I361" i="1" s="1"/>
  <c r="H276" i="1"/>
  <c r="I276" i="1" s="1"/>
  <c r="G220" i="1"/>
  <c r="H220" i="1" s="1"/>
  <c r="I220" i="1" s="1"/>
  <c r="H275" i="1"/>
  <c r="I275" i="1" s="1"/>
  <c r="G216" i="1"/>
  <c r="H216" i="1" s="1"/>
  <c r="I216" i="1" s="1"/>
  <c r="G239" i="1"/>
  <c r="H239" i="1" s="1"/>
  <c r="I239" i="1" s="1"/>
  <c r="G518" i="1"/>
  <c r="H518" i="1" s="1"/>
  <c r="I518" i="1" s="1"/>
  <c r="G439" i="1"/>
  <c r="H439" i="1" s="1"/>
  <c r="I439" i="1" s="1"/>
  <c r="G201" i="1"/>
  <c r="H201" i="1" s="1"/>
  <c r="I201" i="1" s="1"/>
  <c r="G199" i="1"/>
  <c r="H199" i="1" s="1"/>
  <c r="I199" i="1" s="1"/>
  <c r="G502" i="1"/>
  <c r="H502" i="1" s="1"/>
  <c r="I502" i="1" s="1"/>
  <c r="G218" i="1"/>
  <c r="H218" i="1" s="1"/>
  <c r="I218" i="1" s="1"/>
  <c r="G217" i="1"/>
  <c r="H217" i="1" s="1"/>
  <c r="I217" i="1" s="1"/>
  <c r="H251" i="1"/>
  <c r="I251" i="1" s="1"/>
  <c r="G212" i="1"/>
  <c r="H212" i="1" s="1"/>
  <c r="I212" i="1" s="1"/>
  <c r="G213" i="1"/>
  <c r="H213" i="1" s="1"/>
  <c r="I213" i="1" s="1"/>
  <c r="G229" i="1"/>
  <c r="H229" i="1" s="1"/>
  <c r="I229" i="1" s="1"/>
  <c r="G224" i="1"/>
  <c r="H224" i="1" s="1"/>
  <c r="I224" i="1" s="1"/>
  <c r="G214" i="1"/>
  <c r="H214" i="1" s="1"/>
  <c r="I214" i="1" s="1"/>
  <c r="G447" i="1"/>
  <c r="H447" i="1" s="1"/>
  <c r="I447" i="1" s="1"/>
  <c r="H369" i="1"/>
  <c r="I369" i="1" s="1"/>
  <c r="G301" i="1"/>
  <c r="H301" i="1" s="1"/>
  <c r="I301" i="1" s="1"/>
  <c r="G226" i="1"/>
  <c r="H226" i="1" s="1"/>
  <c r="I226" i="1" s="1"/>
  <c r="G225" i="1"/>
  <c r="H225" i="1" s="1"/>
  <c r="I225" i="1" s="1"/>
  <c r="G219" i="1"/>
  <c r="H219" i="1" s="1"/>
  <c r="I219" i="1" s="1"/>
  <c r="G211" i="1"/>
  <c r="H211" i="1" s="1"/>
  <c r="I211" i="1" s="1"/>
  <c r="G184" i="1"/>
  <c r="H184" i="1" s="1"/>
  <c r="I184" i="1" s="1"/>
  <c r="F345" i="1"/>
  <c r="G345" i="1" s="1"/>
  <c r="G344" i="1"/>
  <c r="H344" i="1" s="1"/>
  <c r="I344" i="1" s="1"/>
  <c r="G181" i="1"/>
  <c r="H181" i="1" s="1"/>
  <c r="I181" i="1" s="1"/>
  <c r="G215" i="1"/>
  <c r="H215" i="1" s="1"/>
  <c r="I215" i="1" s="1"/>
  <c r="G204" i="1"/>
  <c r="H204" i="1" s="1"/>
  <c r="I204" i="1" s="1"/>
  <c r="G170" i="1"/>
  <c r="H170" i="1" s="1"/>
  <c r="I170" i="1" s="1"/>
  <c r="G164" i="1"/>
  <c r="H164" i="1" s="1"/>
  <c r="I164" i="1" s="1"/>
  <c r="G377" i="1"/>
  <c r="H377" i="1" s="1"/>
  <c r="I377" i="1" s="1"/>
  <c r="G183" i="1"/>
  <c r="H183" i="1" s="1"/>
  <c r="I183" i="1" s="1"/>
  <c r="G180" i="1"/>
  <c r="H180" i="1" s="1"/>
  <c r="I180" i="1" s="1"/>
  <c r="G169" i="1"/>
  <c r="H169" i="1" s="1"/>
  <c r="I169" i="1" s="1"/>
  <c r="G160" i="1"/>
  <c r="H160" i="1" s="1"/>
  <c r="I160" i="1" s="1"/>
  <c r="G177" i="1"/>
  <c r="H177" i="1" s="1"/>
  <c r="I177" i="1" s="1"/>
  <c r="G175" i="1"/>
  <c r="H175" i="1" s="1"/>
  <c r="I175" i="1" s="1"/>
  <c r="G168" i="1"/>
  <c r="H168" i="1" s="1"/>
  <c r="I168" i="1" s="1"/>
  <c r="G167" i="1"/>
  <c r="H167" i="1" s="1"/>
  <c r="I167" i="1" s="1"/>
  <c r="G163" i="1"/>
  <c r="H163" i="1" s="1"/>
  <c r="I163" i="1" s="1"/>
  <c r="G186" i="1"/>
  <c r="H186" i="1" s="1"/>
  <c r="I186" i="1" s="1"/>
  <c r="G146" i="1"/>
  <c r="H146" i="1" s="1"/>
  <c r="I146" i="1" s="1"/>
  <c r="G545" i="1"/>
  <c r="H545" i="1" s="1"/>
  <c r="I545" i="1" s="1"/>
  <c r="G524" i="1"/>
  <c r="H524" i="1" s="1"/>
  <c r="I524" i="1" s="1"/>
  <c r="G179" i="1"/>
  <c r="H179" i="1" s="1"/>
  <c r="I179" i="1" s="1"/>
  <c r="G178" i="1"/>
  <c r="H178" i="1" s="1"/>
  <c r="I178" i="1" s="1"/>
  <c r="G166" i="1"/>
  <c r="H166" i="1" s="1"/>
  <c r="I166" i="1" s="1"/>
  <c r="G165" i="1"/>
  <c r="H165" i="1" s="1"/>
  <c r="I165" i="1" s="1"/>
  <c r="G156" i="1"/>
  <c r="H156" i="1" s="1"/>
  <c r="I156" i="1" s="1"/>
  <c r="G157" i="1"/>
  <c r="H157" i="1" s="1"/>
  <c r="I157" i="1" s="1"/>
  <c r="G148" i="1"/>
  <c r="H148" i="1" s="1"/>
  <c r="I148" i="1" s="1"/>
  <c r="H249" i="1"/>
  <c r="I249" i="1" s="1"/>
  <c r="G624" i="1"/>
  <c r="H624" i="1" s="1"/>
  <c r="I624" i="1" s="1"/>
  <c r="H311" i="1"/>
  <c r="I311" i="1" s="1"/>
  <c r="F310" i="1"/>
  <c r="G310" i="1" s="1"/>
  <c r="G136" i="1"/>
  <c r="H136" i="1" s="1"/>
  <c r="I136" i="1" s="1"/>
  <c r="G138" i="1"/>
  <c r="H138" i="1" s="1"/>
  <c r="I138" i="1" s="1"/>
  <c r="G137" i="1"/>
  <c r="H137" i="1" s="1"/>
  <c r="I137" i="1" s="1"/>
  <c r="G135" i="1"/>
  <c r="H135" i="1" s="1"/>
  <c r="I135" i="1" s="1"/>
  <c r="G134" i="1"/>
  <c r="H134" i="1" s="1"/>
  <c r="I134" i="1" s="1"/>
  <c r="G206" i="1"/>
  <c r="H206" i="1" s="1"/>
  <c r="I206" i="1" s="1"/>
  <c r="G205" i="1"/>
  <c r="H205" i="1" s="1"/>
  <c r="I205" i="1" s="1"/>
  <c r="G422" i="1"/>
  <c r="H422" i="1" s="1"/>
  <c r="I422" i="1" s="1"/>
  <c r="G162" i="1"/>
  <c r="H162" i="1" s="1"/>
  <c r="I162" i="1" s="1"/>
  <c r="G145" i="1"/>
  <c r="H145" i="1" s="1"/>
  <c r="I145" i="1" s="1"/>
  <c r="G337" i="1"/>
  <c r="H337" i="1" s="1"/>
  <c r="I337" i="1" s="1"/>
  <c r="G210" i="1"/>
  <c r="H210" i="1" s="1"/>
  <c r="I210" i="1" s="1"/>
  <c r="G197" i="1"/>
  <c r="H197" i="1" s="1"/>
  <c r="I197" i="1" s="1"/>
  <c r="H274" i="1"/>
  <c r="I274" i="1" s="1"/>
  <c r="G176" i="1"/>
  <c r="H176" i="1" s="1"/>
  <c r="I176" i="1" s="1"/>
  <c r="G161" i="1"/>
  <c r="H161" i="1" s="1"/>
  <c r="I161" i="1" s="1"/>
  <c r="G149" i="1"/>
  <c r="H149" i="1" s="1"/>
  <c r="I149" i="1" s="1"/>
  <c r="G143" i="1"/>
  <c r="H143" i="1" s="1"/>
  <c r="I143" i="1" s="1"/>
  <c r="G144" i="1"/>
  <c r="H144" i="1" s="1"/>
  <c r="I144" i="1" s="1"/>
  <c r="G122" i="1"/>
  <c r="H122" i="1" s="1"/>
  <c r="I122" i="1" s="1"/>
  <c r="H273" i="1"/>
  <c r="I273" i="1" s="1"/>
  <c r="G196" i="1"/>
  <c r="H196" i="1" s="1"/>
  <c r="I196" i="1" s="1"/>
  <c r="G155" i="1"/>
  <c r="H155" i="1" s="1"/>
  <c r="I155" i="1" s="1"/>
  <c r="G123" i="1"/>
  <c r="H123" i="1" s="1"/>
  <c r="I123" i="1" s="1"/>
  <c r="G121" i="1"/>
  <c r="H121" i="1" s="1"/>
  <c r="I121" i="1" s="1"/>
  <c r="G120" i="1"/>
  <c r="H120" i="1" s="1"/>
  <c r="I120" i="1" s="1"/>
  <c r="G195" i="1"/>
  <c r="H195" i="1" s="1"/>
  <c r="I195" i="1" s="1"/>
  <c r="F154" i="1"/>
  <c r="G154" i="1" s="1"/>
  <c r="G159" i="1"/>
  <c r="H159" i="1" s="1"/>
  <c r="I159" i="1" s="1"/>
  <c r="G147" i="1"/>
  <c r="H147" i="1" s="1"/>
  <c r="I147" i="1" s="1"/>
  <c r="G292" i="1"/>
  <c r="H292" i="1" s="1"/>
  <c r="I292" i="1" s="1"/>
  <c r="H119" i="1"/>
  <c r="I119" i="1" s="1"/>
  <c r="G194" i="1"/>
  <c r="H194" i="1" s="1"/>
  <c r="I194" i="1" s="1"/>
  <c r="G285" i="1"/>
  <c r="H285" i="1" s="1"/>
  <c r="I285" i="1" s="1"/>
  <c r="H284" i="1"/>
  <c r="I284" i="1" s="1"/>
  <c r="F153" i="1"/>
  <c r="G153" i="1" s="1"/>
  <c r="H153" i="1" s="1"/>
  <c r="I153" i="1" s="1"/>
  <c r="G133" i="1"/>
  <c r="H133" i="1" s="1"/>
  <c r="I133" i="1" s="1"/>
  <c r="H272" i="1"/>
  <c r="I272" i="1" s="1"/>
  <c r="G152" i="1"/>
  <c r="H152" i="1" s="1"/>
  <c r="I152" i="1" s="1"/>
  <c r="G209" i="1"/>
  <c r="H209" i="1" s="1"/>
  <c r="I209" i="1" s="1"/>
  <c r="H270" i="1"/>
  <c r="I270" i="1" s="1"/>
  <c r="H271" i="1"/>
  <c r="I271" i="1" s="1"/>
  <c r="G208" i="1"/>
  <c r="H208" i="1" s="1"/>
  <c r="I208" i="1" s="1"/>
  <c r="G207" i="1"/>
  <c r="H207" i="1" s="1"/>
  <c r="I207" i="1" s="1"/>
  <c r="G193" i="1"/>
  <c r="H193" i="1" s="1"/>
  <c r="I193" i="1" s="1"/>
  <c r="G446" i="1"/>
  <c r="H446" i="1" s="1"/>
  <c r="I446" i="1" s="1"/>
  <c r="H268" i="1"/>
  <c r="I268" i="1" s="1"/>
  <c r="H269" i="1"/>
  <c r="I269" i="1" s="1"/>
  <c r="H267" i="1"/>
  <c r="I267" i="1" s="1"/>
  <c r="G486" i="1"/>
  <c r="H486" i="1" s="1"/>
  <c r="I486" i="1" s="1"/>
  <c r="H282" i="1"/>
  <c r="I282" i="1" s="1"/>
  <c r="G139" i="1"/>
  <c r="H139" i="1" s="1"/>
  <c r="I139" i="1" s="1"/>
  <c r="G98" i="1"/>
  <c r="H98" i="1" s="1"/>
  <c r="I98" i="1" s="1"/>
  <c r="G435" i="1"/>
  <c r="H435" i="1" s="1"/>
  <c r="I435" i="1" s="1"/>
  <c r="G294" i="1"/>
  <c r="H294" i="1" s="1"/>
  <c r="I294" i="1" s="1"/>
  <c r="H360" i="1"/>
  <c r="I360" i="1" s="1"/>
  <c r="H253" i="1"/>
  <c r="I253" i="1" s="1"/>
  <c r="G91" i="1"/>
  <c r="H91" i="1" s="1"/>
  <c r="I91" i="1" s="1"/>
  <c r="H250" i="1"/>
  <c r="I250" i="1" s="1"/>
  <c r="G94" i="1"/>
  <c r="H94" i="1" s="1"/>
  <c r="I94" i="1" s="1"/>
  <c r="H359" i="1"/>
  <c r="I359" i="1" s="1"/>
  <c r="G192" i="1"/>
  <c r="H192" i="1" s="1"/>
  <c r="I192" i="1" s="1"/>
  <c r="G116" i="1"/>
  <c r="H116" i="1" s="1"/>
  <c r="I116" i="1" s="1"/>
  <c r="H191" i="1"/>
  <c r="I191" i="1" s="1"/>
  <c r="G84" i="1"/>
  <c r="H84" i="1" s="1"/>
  <c r="I84" i="1" s="1"/>
  <c r="G78" i="1"/>
  <c r="H78" i="1" s="1"/>
  <c r="I78" i="1" s="1"/>
  <c r="G82" i="1"/>
  <c r="H82" i="1" s="1"/>
  <c r="I82" i="1" s="1"/>
  <c r="G80" i="1"/>
  <c r="H80" i="1" s="1"/>
  <c r="I80" i="1" s="1"/>
  <c r="G79" i="1"/>
  <c r="H79" i="1" s="1"/>
  <c r="I79" i="1" s="1"/>
  <c r="G151" i="1"/>
  <c r="H151" i="1" s="1"/>
  <c r="I151" i="1" s="1"/>
  <c r="H190" i="1"/>
  <c r="I190" i="1" s="1"/>
  <c r="G88" i="1"/>
  <c r="H88" i="1" s="1"/>
  <c r="I88" i="1" s="1"/>
  <c r="G75" i="1"/>
  <c r="H75" i="1" s="1"/>
  <c r="I75" i="1" s="1"/>
  <c r="G74" i="1"/>
  <c r="H74" i="1" s="1"/>
  <c r="I74" i="1" s="1"/>
  <c r="G174" i="1"/>
  <c r="H174" i="1" s="1"/>
  <c r="I174" i="1" s="1"/>
  <c r="G76" i="1"/>
  <c r="H76" i="1" s="1"/>
  <c r="I76" i="1" s="1"/>
  <c r="G71" i="1"/>
  <c r="H71" i="1" s="1"/>
  <c r="I71" i="1" s="1"/>
  <c r="G70" i="1"/>
  <c r="H70" i="1" s="1"/>
  <c r="I70" i="1" s="1"/>
  <c r="G115" i="1"/>
  <c r="H115" i="1" s="1"/>
  <c r="I115" i="1" s="1"/>
  <c r="G64" i="1"/>
  <c r="H64" i="1" s="1"/>
  <c r="I64" i="1" s="1"/>
  <c r="G604" i="1"/>
  <c r="H604" i="1" s="1"/>
  <c r="I604" i="1" s="1"/>
  <c r="G438" i="1"/>
  <c r="H438" i="1" s="1"/>
  <c r="I438" i="1" s="1"/>
  <c r="G410" i="1"/>
  <c r="H410" i="1" s="1"/>
  <c r="I410" i="1" s="1"/>
  <c r="G68" i="1"/>
  <c r="H68" i="1" s="1"/>
  <c r="I68" i="1" s="1"/>
  <c r="G67" i="1"/>
  <c r="H67" i="1" s="1"/>
  <c r="I67" i="1" s="1"/>
  <c r="G65" i="1"/>
  <c r="H65" i="1" s="1"/>
  <c r="I65" i="1" s="1"/>
  <c r="G132" i="1"/>
  <c r="H132" i="1" s="1"/>
  <c r="I132" i="1" s="1"/>
  <c r="G113" i="1"/>
  <c r="H113" i="1" s="1"/>
  <c r="I113" i="1" s="1"/>
  <c r="G114" i="1"/>
  <c r="H114" i="1" s="1"/>
  <c r="I114" i="1" s="1"/>
  <c r="G69" i="1"/>
  <c r="H69" i="1" s="1"/>
  <c r="I69" i="1" s="1"/>
  <c r="G61" i="1"/>
  <c r="H61" i="1" s="1"/>
  <c r="I61" i="1" s="1"/>
  <c r="G60" i="1"/>
  <c r="H60" i="1" s="1"/>
  <c r="I60" i="1" s="1"/>
  <c r="G59" i="1"/>
  <c r="H59" i="1" s="1"/>
  <c r="I59" i="1" s="1"/>
  <c r="G112" i="1"/>
  <c r="H112" i="1" s="1"/>
  <c r="I112" i="1" s="1"/>
  <c r="G50" i="1"/>
  <c r="H50" i="1" s="1"/>
  <c r="I50" i="1" s="1"/>
  <c r="G58" i="1"/>
  <c r="H58" i="1" s="1"/>
  <c r="I58" i="1" s="1"/>
  <c r="G56" i="1"/>
  <c r="H56" i="1" s="1"/>
  <c r="I56" i="1" s="1"/>
  <c r="G55" i="1"/>
  <c r="H55" i="1" s="1"/>
  <c r="I55" i="1" s="1"/>
  <c r="G54" i="1"/>
  <c r="H54" i="1" s="1"/>
  <c r="I54" i="1" s="1"/>
  <c r="G63" i="1"/>
  <c r="H63" i="1" s="1"/>
  <c r="I63" i="1" s="1"/>
  <c r="G131" i="1"/>
  <c r="H131" i="1" s="1"/>
  <c r="I131" i="1" s="1"/>
  <c r="G93" i="1"/>
  <c r="H93" i="1" s="1"/>
  <c r="I93" i="1" s="1"/>
  <c r="G62" i="1"/>
  <c r="H62" i="1" s="1"/>
  <c r="I62" i="1" s="1"/>
  <c r="H189" i="1"/>
  <c r="I189" i="1" s="1"/>
  <c r="G89" i="1"/>
  <c r="H89" i="1" s="1"/>
  <c r="I89" i="1" s="1"/>
  <c r="G42" i="1"/>
  <c r="H42" i="1" s="1"/>
  <c r="I42" i="1" s="1"/>
  <c r="H77" i="1"/>
  <c r="I77" i="1" s="1"/>
  <c r="G52" i="1"/>
  <c r="H52" i="1" s="1"/>
  <c r="I52" i="1" s="1"/>
  <c r="G51" i="1"/>
  <c r="H51" i="1" s="1"/>
  <c r="I51" i="1" s="1"/>
  <c r="G49" i="1"/>
  <c r="H49" i="1" s="1"/>
  <c r="I49" i="1" s="1"/>
  <c r="G47" i="1"/>
  <c r="H47" i="1" s="1"/>
  <c r="I47" i="1" s="1"/>
  <c r="G46" i="1"/>
  <c r="H46" i="1" s="1"/>
  <c r="I46" i="1" s="1"/>
  <c r="G41" i="1"/>
  <c r="H41" i="1" s="1"/>
  <c r="I41" i="1" s="1"/>
  <c r="G40" i="1"/>
  <c r="H40" i="1" s="1"/>
  <c r="I40" i="1" s="1"/>
  <c r="G39" i="1"/>
  <c r="H39" i="1" s="1"/>
  <c r="I39" i="1" s="1"/>
  <c r="G38" i="1"/>
  <c r="H38" i="1" s="1"/>
  <c r="I38" i="1" s="1"/>
  <c r="H259" i="1"/>
  <c r="I259" i="1" s="1"/>
  <c r="G544" i="1"/>
  <c r="H544" i="1" s="1"/>
  <c r="I544" i="1" s="1"/>
  <c r="G561" i="1"/>
  <c r="H561" i="1" s="1"/>
  <c r="I561" i="1" s="1"/>
  <c r="G530" i="1"/>
  <c r="H530" i="1" s="1"/>
  <c r="I530" i="1" s="1"/>
  <c r="H357" i="1"/>
  <c r="I357" i="1" s="1"/>
  <c r="G173" i="1"/>
  <c r="H173" i="1" s="1"/>
  <c r="I173" i="1" s="1"/>
  <c r="G90" i="1"/>
  <c r="H90" i="1" s="1"/>
  <c r="I90" i="1" s="1"/>
  <c r="G581" i="1"/>
  <c r="H581" i="1" s="1"/>
  <c r="I581" i="1" s="1"/>
  <c r="G332" i="1"/>
  <c r="H332" i="1" s="1"/>
  <c r="I332" i="1" s="1"/>
  <c r="H244" i="1"/>
  <c r="I244" i="1" s="1"/>
  <c r="G328" i="1"/>
  <c r="H328" i="1" s="1"/>
  <c r="I328" i="1" s="1"/>
  <c r="G560" i="1"/>
  <c r="H560" i="1" s="1"/>
  <c r="I560" i="1" s="1"/>
  <c r="G543" i="1"/>
  <c r="H543" i="1" s="1"/>
  <c r="I543" i="1" s="1"/>
  <c r="G523" i="1"/>
  <c r="H523" i="1" s="1"/>
  <c r="I523" i="1" s="1"/>
  <c r="G142" i="1"/>
  <c r="H142" i="1" s="1"/>
  <c r="G140" i="1"/>
  <c r="H140" i="1" s="1"/>
  <c r="I140" i="1" s="1"/>
  <c r="G130" i="1"/>
  <c r="H130" i="1" s="1"/>
  <c r="I130" i="1" s="1"/>
  <c r="G37" i="1"/>
  <c r="H37" i="1" s="1"/>
  <c r="I37" i="1" s="1"/>
  <c r="F36" i="1"/>
  <c r="G35" i="1"/>
  <c r="H35" i="1" s="1"/>
  <c r="I35" i="1" s="1"/>
  <c r="G73" i="1"/>
  <c r="H73" i="1" s="1"/>
  <c r="I73" i="1" s="1"/>
  <c r="F111" i="1"/>
  <c r="H111" i="1" s="1"/>
  <c r="I111" i="1" s="1"/>
  <c r="H23" i="1"/>
  <c r="I23" i="1" s="1"/>
  <c r="H19" i="1"/>
  <c r="I19" i="1" s="1"/>
  <c r="H18" i="1"/>
  <c r="I18" i="1" s="1"/>
  <c r="H14" i="1"/>
  <c r="I14" i="1" s="1"/>
  <c r="H13" i="1"/>
  <c r="I13" i="1" s="1"/>
  <c r="H12" i="1"/>
  <c r="I12" i="1" s="1"/>
  <c r="H118" i="1"/>
  <c r="I118" i="1" s="1"/>
  <c r="H26" i="1"/>
  <c r="I26" i="1" s="1"/>
  <c r="H266" i="1"/>
  <c r="I266" i="1" s="1"/>
  <c r="H283" i="1"/>
  <c r="I283" i="1" s="1"/>
  <c r="H263" i="1"/>
  <c r="I263" i="1" s="1"/>
  <c r="H265" i="1"/>
  <c r="I265" i="1" s="1"/>
  <c r="H264" i="1"/>
  <c r="I264" i="1" s="1"/>
  <c r="H262" i="1"/>
  <c r="I262" i="1" s="1"/>
  <c r="G108" i="1"/>
  <c r="H108" i="1" s="1"/>
  <c r="I108" i="1" s="1"/>
  <c r="F110" i="1"/>
  <c r="H110" i="1" s="1"/>
  <c r="I110" i="1" s="1"/>
  <c r="G109" i="1"/>
  <c r="H109" i="1" s="1"/>
  <c r="I109" i="1" s="1"/>
  <c r="G34" i="1"/>
  <c r="H34" i="1" s="1"/>
  <c r="I34" i="1" s="1"/>
  <c r="H107" i="1"/>
  <c r="I107" i="1" s="1"/>
  <c r="G501" i="1"/>
  <c r="H501" i="1" s="1"/>
  <c r="I501" i="1" s="1"/>
  <c r="G477" i="1"/>
  <c r="H477" i="1" s="1"/>
  <c r="I477" i="1" s="1"/>
  <c r="G228" i="1"/>
  <c r="H228" i="1" s="1"/>
  <c r="I228" i="1" s="1"/>
  <c r="G127" i="1"/>
  <c r="H127" i="1" s="1"/>
  <c r="I127" i="1" s="1"/>
  <c r="G185" i="1"/>
  <c r="H185" i="1" s="1"/>
  <c r="I185" i="1" s="1"/>
  <c r="H358" i="1"/>
  <c r="I358" i="1" s="1"/>
  <c r="G295" i="1"/>
  <c r="H295" i="1" s="1"/>
  <c r="I295" i="1" s="1"/>
  <c r="H10" i="1"/>
  <c r="I10" i="1" s="1"/>
  <c r="G126" i="1"/>
  <c r="H126" i="1" s="1"/>
  <c r="I126" i="1" s="1"/>
  <c r="H9" i="1"/>
  <c r="I9" i="1" s="1"/>
  <c r="H33" i="1"/>
  <c r="I33" i="1" s="1"/>
  <c r="H255" i="1"/>
  <c r="I255" i="1" s="1"/>
  <c r="H8" i="1"/>
  <c r="I8" i="1" s="1"/>
  <c r="G85" i="1"/>
  <c r="H85" i="1" s="1"/>
  <c r="I85" i="1" s="1"/>
  <c r="H247" i="1"/>
  <c r="I247" i="1" s="1"/>
  <c r="G57" i="1"/>
  <c r="H57" i="1" s="1"/>
  <c r="I57" i="1" s="1"/>
  <c r="H6" i="1"/>
  <c r="I6" i="1" s="1"/>
  <c r="H32" i="1"/>
  <c r="I32" i="1" s="1"/>
  <c r="H31" i="1"/>
  <c r="I31" i="1" s="1"/>
  <c r="G475" i="1"/>
  <c r="H475" i="1" s="1"/>
  <c r="I475" i="1" s="1"/>
  <c r="G587" i="1"/>
  <c r="H587" i="1" s="1"/>
  <c r="I587" i="1" s="1"/>
  <c r="G95" i="1"/>
  <c r="H95" i="1" s="1"/>
  <c r="I95" i="1" s="1"/>
  <c r="G43" i="1"/>
  <c r="H43" i="1" s="1"/>
  <c r="I43" i="1" s="1"/>
  <c r="F30" i="1"/>
  <c r="H30" i="1" s="1"/>
  <c r="I30" i="1" s="1"/>
  <c r="H16" i="1"/>
  <c r="I16" i="1" s="1"/>
  <c r="H245" i="1"/>
  <c r="I245" i="1" s="1"/>
  <c r="H27" i="1"/>
  <c r="I27" i="1" s="1"/>
  <c r="G106" i="1"/>
  <c r="H106" i="1" s="1"/>
  <c r="I106" i="1" s="1"/>
  <c r="G96" i="1"/>
  <c r="H96" i="1" s="1"/>
  <c r="I96" i="1" s="1"/>
  <c r="G172" i="1"/>
  <c r="H172" i="1" s="1"/>
  <c r="I172" i="1" s="1"/>
  <c r="H281" i="1"/>
  <c r="I281" i="1" s="1"/>
  <c r="G227" i="1"/>
  <c r="H227" i="1" s="1"/>
  <c r="I227" i="1" s="1"/>
  <c r="G158" i="1"/>
  <c r="H158" i="1" s="1"/>
  <c r="I158" i="1" s="1"/>
  <c r="G171" i="1"/>
  <c r="H171" i="1" s="1"/>
  <c r="I171" i="1" s="1"/>
  <c r="G81" i="1"/>
  <c r="H81" i="1" s="1"/>
  <c r="I81" i="1" s="1"/>
  <c r="G72" i="1"/>
  <c r="H72" i="1" s="1"/>
  <c r="I72" i="1" s="1"/>
  <c r="H22" i="1"/>
  <c r="I22" i="1" s="1"/>
  <c r="H21" i="1"/>
  <c r="I21" i="1" s="1"/>
  <c r="G125" i="1"/>
  <c r="H125" i="1" s="1"/>
  <c r="I125" i="1" s="1"/>
  <c r="H15" i="1"/>
  <c r="I15" i="1" s="1"/>
  <c r="G141" i="1"/>
  <c r="H141" i="1" s="1"/>
  <c r="I141" i="1" s="1"/>
  <c r="G45" i="1"/>
  <c r="H45" i="1" s="1"/>
  <c r="I45" i="1" s="1"/>
  <c r="G434" i="1"/>
  <c r="H434" i="1" s="1"/>
  <c r="I434" i="1" s="1"/>
  <c r="G44" i="1"/>
  <c r="H44" i="1" s="1"/>
  <c r="I44" i="1" s="1"/>
  <c r="G105" i="1"/>
  <c r="H105" i="1" s="1"/>
  <c r="I105" i="1" s="1"/>
  <c r="G104" i="1"/>
  <c r="H104" i="1" s="1"/>
  <c r="I104" i="1" s="1"/>
  <c r="F99" i="1"/>
  <c r="G29" i="1"/>
  <c r="H29" i="1" s="1"/>
  <c r="I29" i="1" s="1"/>
  <c r="H3" i="1"/>
  <c r="I3" i="1" s="1"/>
  <c r="G412" i="1"/>
  <c r="H412" i="1" s="1"/>
  <c r="I412" i="1" s="1"/>
  <c r="G87" i="1"/>
  <c r="H87" i="1" s="1"/>
  <c r="I87" i="1" s="1"/>
  <c r="G86" i="1"/>
  <c r="H86" i="1" s="1"/>
  <c r="I86" i="1" s="1"/>
  <c r="H5" i="1"/>
  <c r="I5" i="1" s="1"/>
  <c r="G536" i="1"/>
  <c r="H536" i="1" s="1"/>
  <c r="I536" i="1" s="1"/>
  <c r="H25" i="1"/>
  <c r="I25" i="1" s="1"/>
  <c r="G124" i="1"/>
  <c r="H124" i="1" s="1"/>
  <c r="I124" i="1" s="1"/>
  <c r="H24" i="1"/>
  <c r="I24" i="1" s="1"/>
  <c r="H17" i="1"/>
  <c r="I17" i="1" s="1"/>
  <c r="G129" i="1"/>
  <c r="H129" i="1" s="1"/>
  <c r="I129" i="1" s="1"/>
  <c r="G128" i="1"/>
  <c r="H128" i="1" s="1"/>
  <c r="I128" i="1" s="1"/>
  <c r="H20" i="1"/>
  <c r="I20" i="1" s="1"/>
  <c r="H4" i="1"/>
  <c r="I4" i="1" s="1"/>
  <c r="G444" i="1"/>
  <c r="H444" i="1" s="1"/>
  <c r="I444" i="1" s="1"/>
  <c r="G103" i="1"/>
  <c r="H103" i="1" s="1"/>
  <c r="I103" i="1" s="1"/>
  <c r="G102" i="1"/>
  <c r="H102" i="1" s="1"/>
  <c r="I102" i="1" s="1"/>
  <c r="G432" i="1"/>
  <c r="H432" i="1" s="1"/>
  <c r="I432" i="1" s="1"/>
  <c r="G101" i="1"/>
  <c r="H101" i="1" s="1"/>
  <c r="I101" i="1" s="1"/>
  <c r="G92" i="1"/>
  <c r="H92" i="1" s="1"/>
  <c r="I92" i="1" s="1"/>
  <c r="G402" i="1"/>
  <c r="H402" i="1" s="1"/>
  <c r="I402" i="1" s="1"/>
  <c r="G484" i="1"/>
  <c r="H484" i="1" s="1"/>
  <c r="G187" i="1"/>
  <c r="H187" i="1" s="1"/>
  <c r="I187" i="1" s="1"/>
  <c r="H11" i="1"/>
  <c r="I11" i="1" s="1"/>
  <c r="G28" i="1"/>
  <c r="H28" i="1" s="1"/>
  <c r="I28" i="1" s="1"/>
  <c r="G97" i="1"/>
  <c r="H97" i="1" s="1"/>
  <c r="I97" i="1" s="1"/>
  <c r="G182" i="1"/>
  <c r="H182" i="1" s="1"/>
  <c r="I182" i="1" s="1"/>
  <c r="G188" i="1"/>
  <c r="H188" i="1" s="1"/>
  <c r="I188" i="1" s="1"/>
  <c r="G503" i="1"/>
  <c r="H503" i="1" s="1"/>
  <c r="I503" i="1" s="1"/>
  <c r="G117" i="1"/>
  <c r="H117" i="1" s="1"/>
  <c r="I117" i="1" s="1"/>
  <c r="G53" i="1"/>
  <c r="H53" i="1" s="1"/>
  <c r="I53" i="1" s="1"/>
  <c r="G150" i="1"/>
  <c r="H150" i="1" s="1"/>
  <c r="I150" i="1" s="1"/>
  <c r="G421" i="1"/>
  <c r="H421" i="1" s="1"/>
  <c r="I421" i="1" s="1"/>
  <c r="G100" i="1"/>
  <c r="H100" i="1" s="1"/>
  <c r="I100" i="1" s="1"/>
  <c r="H260" i="1"/>
  <c r="I260" i="1" s="1"/>
  <c r="H154" i="1" l="1"/>
  <c r="I154" i="1" s="1"/>
  <c r="H345" i="1"/>
  <c r="I345" i="1" s="1"/>
  <c r="H365" i="1"/>
  <c r="I365" i="1" s="1"/>
  <c r="G36" i="1"/>
  <c r="H36" i="1" s="1"/>
  <c r="I36" i="1" s="1"/>
  <c r="G507" i="1"/>
  <c r="H507" i="1" s="1"/>
  <c r="I507" i="1" s="1"/>
  <c r="H401" i="1"/>
  <c r="I401" i="1" s="1"/>
  <c r="G235" i="1"/>
  <c r="H235" i="1" s="1"/>
  <c r="I235" i="1" s="1"/>
  <c r="G99" i="1"/>
  <c r="H99" i="1" s="1"/>
  <c r="I99" i="1" s="1"/>
  <c r="G511" i="1"/>
  <c r="H511" i="1" s="1"/>
  <c r="I511" i="1" s="1"/>
  <c r="H310" i="1"/>
  <c r="I310" i="1" s="1"/>
  <c r="H506" i="1"/>
  <c r="I506" i="1" s="1"/>
</calcChain>
</file>

<file path=xl/sharedStrings.xml><?xml version="1.0" encoding="utf-8"?>
<sst xmlns="http://schemas.openxmlformats.org/spreadsheetml/2006/main" count="2412" uniqueCount="1088">
  <si>
    <t>Inicio</t>
  </si>
  <si>
    <t>Fin</t>
  </si>
  <si>
    <t>Adjudicatario</t>
  </si>
  <si>
    <t>Sociedad</t>
  </si>
  <si>
    <t>Concepto</t>
  </si>
  <si>
    <t xml:space="preserve">Importe_x000D_
 Estimado </t>
  </si>
  <si>
    <t>IMPORTE REAL</t>
  </si>
  <si>
    <t>DIFERENCIA</t>
  </si>
  <si>
    <t>DIFERENCIA %</t>
  </si>
  <si>
    <t>TELEVISIÓN AUTONÓMICA</t>
  </si>
  <si>
    <t>ENTE PÚBLICO</t>
  </si>
  <si>
    <t>RADIO AUTONÓMICA</t>
  </si>
  <si>
    <t>01/01/2016</t>
  </si>
  <si>
    <t>DERECHOS DE EMISIÓN DE PRODUCCIONES AJENAS</t>
  </si>
  <si>
    <t>FUNWOOD IBERICA, S.L.</t>
  </si>
  <si>
    <t>ALMA COMUNICACIÓN Y ESTRATEGIA S.L.</t>
  </si>
  <si>
    <t>PEÑA TAURINA DE TOMELLOSO</t>
  </si>
  <si>
    <t>SONY EUROPE LTD</t>
  </si>
  <si>
    <t>TELEVISIÓN AUTONÓMICA DE MADRID S.A.</t>
  </si>
  <si>
    <t>12/02/2016</t>
  </si>
  <si>
    <t>AYUNTAMIENTO DE VILLASECA DE LA SAGRA</t>
  </si>
  <si>
    <t>VERALIA CONTENIDOS AUDIOVISUALES S.L.U.</t>
  </si>
  <si>
    <t>ASPA S.L.</t>
  </si>
  <si>
    <t>CONTRATO SERVICIO ANUAL VIVA - XFRAMENT 619-XFS/B</t>
  </si>
  <si>
    <t>EL RETORNO PRODUCCIONES S.L.</t>
  </si>
  <si>
    <t>FEDERACION DE CASTILLA LA MANCHA DE FUTBOL</t>
  </si>
  <si>
    <t>CABALA PRODUCCIONES, S.L.</t>
  </si>
  <si>
    <t>INDALOYMEDIA S.L.</t>
  </si>
  <si>
    <t>16/06/2016</t>
  </si>
  <si>
    <t>TOROS PALTOREO, S.L.</t>
  </si>
  <si>
    <t>JOSÉ FRADE PRODUCCIONES CINEMATOGRAFICAS, S.A.</t>
  </si>
  <si>
    <t>GESTIÓN Y PRODUCCIONES LOYJOR, S.L.</t>
  </si>
  <si>
    <t>SONY PICTURES TELEVISIÓN PRODUCCIONES ESPAÑA, S.L.</t>
  </si>
  <si>
    <t>ENTE</t>
  </si>
  <si>
    <t>KANTAR MEDIA S.A.</t>
  </si>
  <si>
    <t>GRUPO M ASOCIADOS, S.L.</t>
  </si>
  <si>
    <t>DERECHOS DE EMISIÓN DE PRODUCCIÓN AJENA</t>
  </si>
  <si>
    <t>CASTELAO PICTURES, S.L.</t>
  </si>
  <si>
    <t>ON TIME TV S..L.</t>
  </si>
  <si>
    <t>AGENTE COMERCIAL PARA DESARROLLO DE NEGOCIO</t>
  </si>
  <si>
    <t>RADIOTELEVISION MADRID</t>
  </si>
  <si>
    <t>TELEVISION AUTONÓMICA</t>
  </si>
  <si>
    <t>TELEVIVION AUTONOMICA</t>
  </si>
  <si>
    <t>ASPRONA</t>
  </si>
  <si>
    <t>REPRESENTACIONES Y DISTRIBUCIONES CARVALLO S.L.</t>
  </si>
  <si>
    <t>CESIÓN CAPÍTULOS PROGRAMA "ZONA MOTOR"</t>
  </si>
  <si>
    <t>ALBACETE BALOMPIÉ S.A. DEPORTIVA</t>
  </si>
  <si>
    <t>RADIO AUTONOMICA</t>
  </si>
  <si>
    <t>PRODUCCIÓN PROGRAMA "DRAGÓN INVISIBLE"</t>
  </si>
  <si>
    <t>REAL FEDERACIÓN ESPAÑOLA DE FÚTBOL</t>
  </si>
  <si>
    <t>MÉNFORA PLUS, S.L.U.</t>
  </si>
  <si>
    <t>PROGRAMA HÉROES ANÓNIMOS</t>
  </si>
  <si>
    <t>PROGRAMA  RADIO EN 808</t>
  </si>
  <si>
    <t>MAXITORO, S.L.</t>
  </si>
  <si>
    <t>TONEROMA 1997, S.L.</t>
  </si>
  <si>
    <t>BYE BYE BIRDIE S.L.</t>
  </si>
  <si>
    <t>REALIZACION DE GUIONES Y PARA PIEZAS AUDIOVISUALES PARA EL BRANDING DE CADENA Y EL PROGRAMA DE RESPONSABILIDAD SOCIAL CORPORATIVA.</t>
  </si>
  <si>
    <t>AGENCIA EFE, S.A.</t>
  </si>
  <si>
    <t>EUROPA PRESS DELEGACIONES S.A.</t>
  </si>
  <si>
    <t>SERVICIO DE NOTICIAS EN SOPORTE DE VÍDEO.</t>
  </si>
  <si>
    <t>SERVICIO DE NOTICIAS EN SOPORTE DE TEXTO</t>
  </si>
  <si>
    <t>REUTERS</t>
  </si>
  <si>
    <t>SPORTS NEWS TELEVISION MANAGEMENT LIMITED - SNTV</t>
  </si>
  <si>
    <t>SERVICIO DE RECEPCION DE NOTICIAS DEPORTIVAS.</t>
  </si>
  <si>
    <t>PIRAÑA PRODUCCIONES S.L.</t>
  </si>
  <si>
    <t>RASMIA PRODUCCIONES S.L.</t>
  </si>
  <si>
    <t>"EL ALMA DE JUDITH "</t>
  </si>
  <si>
    <t>UTE LA NUBE CLM</t>
  </si>
  <si>
    <t>FLINS Y PINÍCULAS S.L.</t>
  </si>
  <si>
    <t>TAUROEMOCIÓN, S.L.</t>
  </si>
  <si>
    <t>VÉRTIGO FILMS, S.L.</t>
  </si>
  <si>
    <t>MULTIVENDOR IT</t>
  </si>
  <si>
    <t>SERVICIO DE SOPORTE Y MANTENIMIENTO HARWARE DE PRODUCTOS   INFORMÁTICOS</t>
  </si>
  <si>
    <t>MANTENIMIENTO PETASYTE</t>
  </si>
  <si>
    <t>A CONTRACORRIENTE FILMS, S.L.</t>
  </si>
  <si>
    <t>SIBBO VENTURES, S.L.U.</t>
  </si>
  <si>
    <t>TOROHENARES, S.L.</t>
  </si>
  <si>
    <t>RETRANSMISIÓN DE LA CORRIDA DE TOROS DESDE MADRIDEJOS DEL DÍA 15 DE SEPTIEMBRE</t>
  </si>
  <si>
    <t>CESIÓN DERECHOS EMISIÓN DE PRODUCCIONES AJENAS</t>
  </si>
  <si>
    <t>MOTION PICTURES DISTRIBUTION S. L.</t>
  </si>
  <si>
    <t>VIDEO MERCURY FILMS, S.A.</t>
  </si>
  <si>
    <t>PUERTOLLANO ACTUALIDAD, S.L.</t>
  </si>
  <si>
    <t>TOLEDO VISIÓN, S.L.</t>
  </si>
  <si>
    <t>ESPECTÁCULOS MARISMA, S.L.</t>
  </si>
  <si>
    <t>INTERMEDIA GESTIÓN Y PRODUCCIÓN AUDIOVISUAL</t>
  </si>
  <si>
    <t>ARRIACA TELEVISIÓN, S.L.</t>
  </si>
  <si>
    <t>27/12/2018</t>
  </si>
  <si>
    <t>EMPRESA PÚBLICA INSTITUTO DE FINANZAS DE CASTILLA LA MANCHA S.A.</t>
  </si>
  <si>
    <t>CONTRATO DE PRÉSTAMO ENTRE EPRTVCM E IFCLM</t>
  </si>
  <si>
    <t>COLABORACIÓN COMERCIAL DEPARTAMENTO DESARROLLO DE NEGOCIO</t>
  </si>
  <si>
    <t>DATOS MEDIA</t>
  </si>
  <si>
    <t>AGENCIA FRANCE-PRESSE-AFP</t>
  </si>
  <si>
    <t>PRODUCCIONES DE ANDAR POR CASA, S.L.</t>
  </si>
  <si>
    <t>PRODUCCIÓN DEL PROGRAMA ANCHA ES CASTILLA - LA MANCHA</t>
  </si>
  <si>
    <t>28/02/2019</t>
  </si>
  <si>
    <t>ANOCHECER TAURINO, S.L.</t>
  </si>
  <si>
    <t>VERTICE CINE, S.L.U.</t>
  </si>
  <si>
    <t>08/04/2019</t>
  </si>
  <si>
    <t>06/05/2019</t>
  </si>
  <si>
    <t>14/03/2019</t>
  </si>
  <si>
    <t>20/05/2019</t>
  </si>
  <si>
    <t>01/04/2019</t>
  </si>
  <si>
    <t>UNICORN CONTENT, S.L. y DIGITAL COMUNICACIÓN 2006, S.L.</t>
  </si>
  <si>
    <t>UNITRONICS COMUNICACIONES, S.A.</t>
  </si>
  <si>
    <t>MANTENIMIENTO Y SOPORTE DE EQUIPOS Y SOFTWARE</t>
  </si>
  <si>
    <t>CURSO DE TÉCNICAS DE IMPROVISACIÓN</t>
  </si>
  <si>
    <t>PRODUCCIÓN DEL PROGRAMA VARIOTINTO</t>
  </si>
  <si>
    <t>21/12/2018</t>
  </si>
  <si>
    <t>PRODUCCIÓN DEL PROGRAMA LA CANCHA EN CMMPLAY</t>
  </si>
  <si>
    <t>EHF MARKETING GMBH</t>
  </si>
  <si>
    <t>DERECHOS DE EMISIÓN LIGA EHF</t>
  </si>
  <si>
    <t>HAPPY ENDING, S.L.</t>
  </si>
  <si>
    <t>WATSON &amp; HOLMES, S.L.U.</t>
  </si>
  <si>
    <t>10/04/2018</t>
  </si>
  <si>
    <t>CESIÓN DERECHOS PRODUCCIONES AJENAS</t>
  </si>
  <si>
    <t>PUERTA GRANDE GRANADA 2012, S.L.</t>
  </si>
  <si>
    <t>PRODUCCIÓN DEL PROGRAMA FIESTEROS</t>
  </si>
  <si>
    <t>PRIXPLAZA EVENTOS, S.L.</t>
  </si>
  <si>
    <t>INFINITAURO, S.L.</t>
  </si>
  <si>
    <t>20/08/2019</t>
  </si>
  <si>
    <t>TAURIA GUADALAJARA, S.L.</t>
  </si>
  <si>
    <t>ART MOOD ENTERTAINMENT, S.L.</t>
  </si>
  <si>
    <t>WARNER BROSS INTERNATIONAL TELEVISION DISTRIBITION</t>
  </si>
  <si>
    <t>12/09/2019</t>
  </si>
  <si>
    <t>16/09/2019</t>
  </si>
  <si>
    <t>Actualizado en</t>
  </si>
  <si>
    <t>PORCENTUAL</t>
  </si>
  <si>
    <t>APLICACIONES ELECTRÓNICAS QUASAR, S.L.</t>
  </si>
  <si>
    <t>10/10/2019</t>
  </si>
  <si>
    <t>10/05/2018</t>
  </si>
  <si>
    <t>COMUNIDAD DEL CENTRO SUPERIOR UNIVERSITARIO</t>
  </si>
  <si>
    <t>01/03/2004</t>
  </si>
  <si>
    <t>TECNOLOGÍAS DIGITALES AUDIOVISUALES S.L. - TEDIAL</t>
  </si>
  <si>
    <t>CONTRATO DE MANTENIMIENTO DE SOFTWARE: ARCHIVO DIGITAL</t>
  </si>
  <si>
    <t>CARACOL TELEVISIÓN S.A. - EDUARDO GALDO PRODUCCIONES S.L.</t>
  </si>
  <si>
    <t>LA AVENTURA AUDIOVISUAL, S.L.</t>
  </si>
  <si>
    <t>CONTRATO DE SUMINISTRO Y LICENCIA DE USO DE SERVICIOS INFORMATIVOS (TEXTO, TV, RADIO, DEPORTES)</t>
  </si>
  <si>
    <t>"WORLD NEWS SERVICE" y Showbiz</t>
  </si>
  <si>
    <t>12/04/2018</t>
  </si>
  <si>
    <t>01/01/2019</t>
  </si>
  <si>
    <t>COPRISER</t>
  </si>
  <si>
    <t>LIMPIEZA INSTALACIONES ALBACETE</t>
  </si>
  <si>
    <t>COPRISER, S.L.</t>
  </si>
  <si>
    <t>VIDNEO TECNOLOGÍA AUDIOVISUAL Y DIGITAL, S.L.U.</t>
  </si>
  <si>
    <t>MANTENIMIENTO CORRECTIVO WEB CMM</t>
  </si>
  <si>
    <t>17/10/2019</t>
  </si>
  <si>
    <t>NOW AUDIOVISUAL, S.L.</t>
  </si>
  <si>
    <t>NARRACIÓN PARTIDOS F.C. BARCELONA</t>
  </si>
  <si>
    <t>08/11/2018</t>
  </si>
  <si>
    <t>01/01/2020</t>
  </si>
  <si>
    <t>14/01/2018</t>
  </si>
  <si>
    <t>13/01/2020</t>
  </si>
  <si>
    <t>BBC STUDIOS DISTRIBUTION LIMITED</t>
  </si>
  <si>
    <t>01/07/2018</t>
  </si>
  <si>
    <t>29/01/2020</t>
  </si>
  <si>
    <t>LIONS GATE INTERNATIONAL (UK) LIMITED</t>
  </si>
  <si>
    <t>30/01/2020</t>
  </si>
  <si>
    <t>INOPIA FILMS, S.A.</t>
  </si>
  <si>
    <t>05/10/2018</t>
  </si>
  <si>
    <t>31/01/2020</t>
  </si>
  <si>
    <t>MGM INTERNATIONAL TELEVISION DISTRIBUTION INC</t>
  </si>
  <si>
    <t>51.096,25$</t>
  </si>
  <si>
    <t>18/10/2019</t>
  </si>
  <si>
    <t>PRODUCCIÓN DEL PROGRAMA GENTE POCO CORRIENTE</t>
  </si>
  <si>
    <t>14/11/2019</t>
  </si>
  <si>
    <t>DERECHOS DE EMISIÓN LIGA EHF (CLASIFICATORIA PREVIA)</t>
  </si>
  <si>
    <t>09/02/2017</t>
  </si>
  <si>
    <t>08/02/2020</t>
  </si>
  <si>
    <t>SERVICIO DE INFORMACION DE AUDIENCIAS TELEVISION</t>
  </si>
  <si>
    <t>05/02/2020</t>
  </si>
  <si>
    <t>12/02/2020</t>
  </si>
  <si>
    <t>DIVISA RED S.A.U.</t>
  </si>
  <si>
    <t>10/02/2020</t>
  </si>
  <si>
    <t>23/02/2020</t>
  </si>
  <si>
    <t>PRODUCCIÓN DEL PROGRAMA "EN COMPAÑÍA" ESPECIAL CARNAVALES</t>
  </si>
  <si>
    <t>17/02/2020</t>
  </si>
  <si>
    <t>28/02/2020</t>
  </si>
  <si>
    <t>RADIO Y TV AUTONOMICA</t>
  </si>
  <si>
    <t>01/03/2019</t>
  </si>
  <si>
    <t>29/02/2020</t>
  </si>
  <si>
    <t>HOSTING Y MANTENIMIENTO PÁGINA WEB</t>
  </si>
  <si>
    <t>IVNOSYS SOLUCIONES, S.L.U.</t>
  </si>
  <si>
    <t>ACTUALIZACIÓN Y LICENCIAS DE SOFTWARE INTRANET CMM</t>
  </si>
  <si>
    <t>AURUM PRODUCCIONES, S.A.</t>
  </si>
  <si>
    <t>08/03/2020</t>
  </si>
  <si>
    <t>RETRANSMISIÓN DE LA CORRIDA DE TOROS DE TOBARRA DEL DÍA 7 DE MARZO</t>
  </si>
  <si>
    <t>27/03/2020</t>
  </si>
  <si>
    <t>JUANA MARÍA SERRANO Y BEGOÑA MARUGÁN PINTOS</t>
  </si>
  <si>
    <t>FORMACIÓN EN PROTOCOLO DE ACOSO SEXUAL Y POR RAZÓN DE SEXO</t>
  </si>
  <si>
    <t>MANTENIMIENTO Y SOPORTE SISTEMA ORAD DE GRAFISMO</t>
  </si>
  <si>
    <t>31/03/2020</t>
  </si>
  <si>
    <t>24/02/2020</t>
  </si>
  <si>
    <t>FEDERACIÓN EMPRESARIAL TOLEDANA</t>
  </si>
  <si>
    <t>FORMACIÓN EN LEGISLACIÓN LABORAL</t>
  </si>
  <si>
    <t>09/04/2020</t>
  </si>
  <si>
    <t>31/05/2020</t>
  </si>
  <si>
    <t>PRODUCCIÓN DEL PROGRAMA MANO A MANO</t>
  </si>
  <si>
    <t>VIDEO MERCURY S.A.</t>
  </si>
  <si>
    <t>CESIÓN DERECHOS DE CINE</t>
  </si>
  <si>
    <t>30/06/2020</t>
  </si>
  <si>
    <t>23/07/2019</t>
  </si>
  <si>
    <t>CESIÓN DERECHOS RETRANSMISIÓN CLUBES 2ºB DE CASTILLA - LA MANCHA</t>
  </si>
  <si>
    <t>CESIÓN DERECHOS RETRANSMISIÓN CLUBES 3ª DE CASTILLA - LA MANCHA</t>
  </si>
  <si>
    <t>PRODUCCIÓN CUARTA TEMPORADA EL DRAGÓN INVISIBLE</t>
  </si>
  <si>
    <t>09/03/2020</t>
  </si>
  <si>
    <t>18/03/2020</t>
  </si>
  <si>
    <t>MAGNÉTICA PRODUCCIONES, S.L.</t>
  </si>
  <si>
    <t>PRODUCCIÓN DEL PROGRAMA TERRITORIO VIVO</t>
  </si>
  <si>
    <t>24/03/2020</t>
  </si>
  <si>
    <t>PRODUCCIÓN DEL PROGRAMA UN AÑO DE TU VIDA</t>
  </si>
  <si>
    <t>01/07/2020</t>
  </si>
  <si>
    <t>12/07/2020</t>
  </si>
  <si>
    <t>RETRANSMISIÓN DE LOS RECORTES DESDE AÑOVER DE TAJO DEL 11 DE JULIO</t>
  </si>
  <si>
    <t>06/07/2020</t>
  </si>
  <si>
    <t>13/07/2020</t>
  </si>
  <si>
    <t>PROMOCIONES ARTÍSTICAS Y CULTURALES GUADALQUIVIR, S.L.</t>
  </si>
  <si>
    <t>RETRANSMISIÓN DE LA CORRIDA MIXTA DESDE TORRIJOS DEL 12 DE JULIO</t>
  </si>
  <si>
    <t>20/07/2020</t>
  </si>
  <si>
    <t>RETRANSMISIÓN DE LA CORRIDA DE TOROS DESDE AVILA DEL 19 DE JULIO</t>
  </si>
  <si>
    <t>27/07/2020</t>
  </si>
  <si>
    <t>RETRANSMISIÓN DE LA NOVILLADA DESDE BARGAS DEL 18 DE JULIO, DESDE AÑOVER DEL 25 DE JULIO Y DESDE MUNERA DEL 26 DE JULIO</t>
  </si>
  <si>
    <t>21/07/2020</t>
  </si>
  <si>
    <t>CESIÓN DERECHOS DE EMISIÓN PLAY OFF DE ASCENSO A RETO IBERDROLA</t>
  </si>
  <si>
    <t>29/07/2019</t>
  </si>
  <si>
    <t>28/07/2020</t>
  </si>
  <si>
    <t>BMAT LICENSING, S.L.U.</t>
  </si>
  <si>
    <t>DETECCIÓN, IDENTIFICACIÓN Y GRABACIÓN DE MÚSICA EMITIDA</t>
  </si>
  <si>
    <t>14/02/2019</t>
  </si>
  <si>
    <t>31/07/2020</t>
  </si>
  <si>
    <t>08/08/2020</t>
  </si>
  <si>
    <t>RETRANSMISIÓN DE LOS RECORTES DESDE EL ESPINAR EL 7 DE AGOSTO</t>
  </si>
  <si>
    <t>09/08/2020</t>
  </si>
  <si>
    <t>RETRANSMISIÓN DE LOSTOROS DESDE EL ESPINAR EL 8 DE AGOSTO</t>
  </si>
  <si>
    <t>10/08/2020</t>
  </si>
  <si>
    <t>RETRANSMISIÓN DE LA CORRIDA DE TOROS DE VILLAMALEA DEL 8 DE AGOSTO</t>
  </si>
  <si>
    <t>12/08/2020</t>
  </si>
  <si>
    <t>14/08/2020</t>
  </si>
  <si>
    <t>TAUROEMOCIÓN, S.L.U.</t>
  </si>
  <si>
    <t>RETRANSMISIÓN DE LA CORRIDA DE TOROS DE FUENGIROLA DEL 13 DE AGOSTO</t>
  </si>
  <si>
    <t>15/08/2020</t>
  </si>
  <si>
    <t>RETRANSMISIÓN DE LA NOVILLADA MIXTA DE TOLEDO DEL 14 DE AGOSTO</t>
  </si>
  <si>
    <t>16/08/2020</t>
  </si>
  <si>
    <t>RETRANSMISIÓN DE LA CORRIDA DE TOROS DE VILLAMAYOR DE SANTIAGO EL 15 DE AGOSTO</t>
  </si>
  <si>
    <t>19/11/2014</t>
  </si>
  <si>
    <t>18/08/2020</t>
  </si>
  <si>
    <t>ACAJÚ COMUNICACIÓN AMBIENTAL S.L.</t>
  </si>
  <si>
    <t>COPRODUCCIÓN DOCUMENTAL " WILDMED, EL ÚLTIMO BOSQUE MEDITERRÁNEO"</t>
  </si>
  <si>
    <t>22/08/2020</t>
  </si>
  <si>
    <t>JUCAR TOROS, S.L.</t>
  </si>
  <si>
    <t>RETRANSMISIÓN DE LA CORRIDA DE TOROS DE ESQUIVIAS DEL DÍA 21 DE AGOSTO</t>
  </si>
  <si>
    <t>29/08/2020</t>
  </si>
  <si>
    <t>RETRANSMISIÓN DE LA CORRIDA DE TOROS DE LA TORRE DE ESTEBÁN HANBRÁM DEL DÍA 28 DE AGOSTO</t>
  </si>
  <si>
    <t>31/08/2020</t>
  </si>
  <si>
    <t>AYUNTAMIENTO DE AÑOVER DE TAJO</t>
  </si>
  <si>
    <t>RETRANSMISIÓN DE LA CORRIDA DE TOROS DESDE AÑOVER DE TAJO DEL 30 DE AGOSTO</t>
  </si>
  <si>
    <t>01/09/2020</t>
  </si>
  <si>
    <t>VERALIA DISTRIBUCIÓN DE CINE, S.A.</t>
  </si>
  <si>
    <t>RETRANSMISIÓN DE LA NOVILLADA DESDE AÑOVER DE TAJO DEL 31 DE AGOSTO</t>
  </si>
  <si>
    <t>20/08/2020</t>
  </si>
  <si>
    <t>05/09/2020</t>
  </si>
  <si>
    <t>TOROS EL REDONDEL, S.L.</t>
  </si>
  <si>
    <t>RETRANSMISIÓN DE LA CORRIDA DE TOROS DE VILLACAÑAS DEL 4 DE SEPTIEMBRE</t>
  </si>
  <si>
    <t>RETRANSMISÓN DE LA CORRIDA DE TOROS DE MANZANARES DEL 5 DE SEPTIEMBRE</t>
  </si>
  <si>
    <t>27/08/2020</t>
  </si>
  <si>
    <t>06/09/2020</t>
  </si>
  <si>
    <t>DERECHOS EMISIÓN PRETEMPORADA ALBACETE BALOMPIÉ</t>
  </si>
  <si>
    <t>29/07/2020</t>
  </si>
  <si>
    <t>07/09/2020</t>
  </si>
  <si>
    <t>RETRANSMISIÓN DE LA NOVILLADA DESDE BRIHUEGA DEL 1 DE AGOSTO, DESDE SONSECA DEL 22 DE AGOSTO Y DESDE MANZANARES DE 6 DE SEPTIEMBRE</t>
  </si>
  <si>
    <t>06/08/2020</t>
  </si>
  <si>
    <t>12/09/2020</t>
  </si>
  <si>
    <t>AYUNTAMIENTO DE VALDETORRES DEL JARANA</t>
  </si>
  <si>
    <t>RETRANSMISIÓN DE LA CORRIDA DE TOROS DE VALDETORRES DEL JARAMA DEL 11 DE SEPTIEMBRE</t>
  </si>
  <si>
    <t>11/09/2020</t>
  </si>
  <si>
    <t>13/09/2020</t>
  </si>
  <si>
    <t>CANAL SUR TELEVISION S.A.</t>
  </si>
  <si>
    <t>RETRANSMISIÓN DE LA CORRIDA DE TOROS DE BAZA DEL 12 DE SEPTIEMBRE</t>
  </si>
  <si>
    <t>08/09/2020</t>
  </si>
  <si>
    <t>14/09/2020</t>
  </si>
  <si>
    <t>INIFNITAURO, S.L.</t>
  </si>
  <si>
    <t>RETRANSMISIÓN DE LA CORRIDA DE TOROS DE CONSUEGRA DEL 13 DE SEPTIEMBRE</t>
  </si>
  <si>
    <t>19/09/2020</t>
  </si>
  <si>
    <t>RETRANSMISIÓN DE LA NOVILLADA DESDE ALMOGUERA DEL 18 DE SEPTIEMBRE</t>
  </si>
  <si>
    <t>RETRANSMISIÓN DE LA CORRIDA DE TOROS DE ALMOGUERA DEL 19 DE SEPTIEMBRE</t>
  </si>
  <si>
    <t>04/09/2020</t>
  </si>
  <si>
    <t>21/09/2020</t>
  </si>
  <si>
    <t>RETRANSMISIÓN DE LA NOVILLADA DESDE FUENSALIDA DEL 20 DE SEPTIEMBRE</t>
  </si>
  <si>
    <t>RETRANSMISIÓN DE LA NOVILLADA MIXTA DESDE AÑOVER DE TAJO DEL 26 DE SEPTIEMBRE</t>
  </si>
  <si>
    <t>RETRANSMISIÓN DE LA CORRIDA DE TOROS DE CASTELLAR DE SANTIAGO DEL 27 DE SEPTIEMBRE</t>
  </si>
  <si>
    <t>04/04/2019</t>
  </si>
  <si>
    <t>29/09/2020</t>
  </si>
  <si>
    <t>PARAMOUNT PICTURES</t>
  </si>
  <si>
    <t>03/03/2020</t>
  </si>
  <si>
    <t>30/09/2020</t>
  </si>
  <si>
    <t>PRODUCCIÓN DEL PROGRAMA HÉROES ANÓNIMOS</t>
  </si>
  <si>
    <t>PABECEMA, S.L.</t>
  </si>
  <si>
    <t>RETRANSMISIÓN DE LA CORRIDA DE LOS RECORTES DE TORRALBA DE CALATRAVA DEL 2 DE OCTUBRE</t>
  </si>
  <si>
    <t>RETRANSMISIÓN DE LA CORRIDA DE REJONES DE TORRALBA DE CALATRAVA DEL 3 DE OCTUBRE</t>
  </si>
  <si>
    <t>RETRANSMISIÓN DE LA CORRIDA MIXTA DESDE OSSA DE MONTIEL DEL 4 DE OCTUBRE</t>
  </si>
  <si>
    <t>09/10/2020</t>
  </si>
  <si>
    <t>FEDETO</t>
  </si>
  <si>
    <t>FORMACIÓN EN CONTRATOS Y LEGISLACIÓN LABORAL BÁSICA</t>
  </si>
  <si>
    <t>06/10/2020</t>
  </si>
  <si>
    <t>11/10/2020</t>
  </si>
  <si>
    <t>CANAL SUR TELEVISION S.A. y TAUROEMOCIÓN</t>
  </si>
  <si>
    <t>RETRANSMISIÓN DE LA CORRIDA DE REJONES DESDE FUENGIROLA DEL 10 DE OCTUBRE</t>
  </si>
  <si>
    <t>02/10/2020</t>
  </si>
  <si>
    <t>12/10/2020</t>
  </si>
  <si>
    <t>RETRANSMISIÓN DE LA CORRIDA MIXTA DESDE CONSUEGRA DEL 11 DE OCTUBRE</t>
  </si>
  <si>
    <t>2/10/2020</t>
  </si>
  <si>
    <t>13/10/2020</t>
  </si>
  <si>
    <t>RETRANSMISIÓN DE LA CORRIDA DE TOROS DESDE TOLEDO DEL 12 DE OCTUBRE</t>
  </si>
  <si>
    <t>15/10/2020</t>
  </si>
  <si>
    <t>FUNDACIÓN ISABEL GEMIO</t>
  </si>
  <si>
    <t>18/10/2020</t>
  </si>
  <si>
    <t>RETRANSMISIÓN DE LA NOVILLADA DESDE TOLEDO DEL 17 DE OCTUBRE</t>
  </si>
  <si>
    <t>19/10/2020</t>
  </si>
  <si>
    <t>6/10/2020</t>
  </si>
  <si>
    <t>RETRANSMISIÓN DE LA CORRIDA DE TOROS DESDE TOBARRA DEL 18 DE OCTUBRE</t>
  </si>
  <si>
    <t>4/10/2019</t>
  </si>
  <si>
    <t>26/10/2020</t>
  </si>
  <si>
    <t>CAMPAÑA DE RESINTONIZACIÓN PARA LA PROVINCIA DE GUADALAJARA</t>
  </si>
  <si>
    <t>22/07/2020</t>
  </si>
  <si>
    <t>14/11/2020</t>
  </si>
  <si>
    <t>CENTRO DE ESTUDIOS DEL VÍDEO, S.A.</t>
  </si>
  <si>
    <t>FORMACIÓN CORRECCIÓN DEL COLOR CON DAVINCI</t>
  </si>
  <si>
    <t>14/05/2020</t>
  </si>
  <si>
    <t>15/11/2020</t>
  </si>
  <si>
    <t>ATRESMEDIA CORPORACIÓN DE MEDIOS DE COMUNICACIÓN, S.A</t>
  </si>
  <si>
    <t>27/11/2020</t>
  </si>
  <si>
    <t>02/11/2017</t>
  </si>
  <si>
    <t>30/11/2020</t>
  </si>
  <si>
    <t>CESION DERECHOS DE SERIES</t>
  </si>
  <si>
    <t>04/08/2020</t>
  </si>
  <si>
    <t>21/10/2020</t>
  </si>
  <si>
    <t>14/12/2020</t>
  </si>
  <si>
    <t>NBC UNIVERSAL INTERNATIONAL</t>
  </si>
  <si>
    <t>16/05/2019</t>
  </si>
  <si>
    <t>15/12/2020</t>
  </si>
  <si>
    <t>VIDEO MERCURY FILMS</t>
  </si>
  <si>
    <t>17/12/2020</t>
  </si>
  <si>
    <t>CESIÓN DERECHOS PELÍCULAS.</t>
  </si>
  <si>
    <t>25/12/2020</t>
  </si>
  <si>
    <t>PRODUCCIÓN GALA DE NAVIDAD 2020</t>
  </si>
  <si>
    <t>28/12/2020</t>
  </si>
  <si>
    <t>31/12/2020</t>
  </si>
  <si>
    <t>11/11/2010</t>
  </si>
  <si>
    <t>ZENIT TELEVISIÓN S.A.</t>
  </si>
  <si>
    <t>LA VOZ DEL ARRABAL</t>
  </si>
  <si>
    <t>19/12/2017</t>
  </si>
  <si>
    <t>SERGIO MORENO</t>
  </si>
  <si>
    <t>COPRODUCCIÓN LARGOMETRAJE (ABYCINE LANZA)</t>
  </si>
  <si>
    <t>21/12/2017</t>
  </si>
  <si>
    <t>25/12/2019</t>
  </si>
  <si>
    <t>PRODUCCIÓN DEL PROGRAMA "EN COMPAÑÍA" SERIE V</t>
  </si>
  <si>
    <t>27/12/2019</t>
  </si>
  <si>
    <t>02/03/2020</t>
  </si>
  <si>
    <t>COMENTARISTA DE RETRANSMISIONES TAURINAS  2020</t>
  </si>
  <si>
    <t>PRODUCCIÓN DEL PROGRAMA EL PUEBLO MÁS BONITO</t>
  </si>
  <si>
    <t xml:space="preserve"> EL DRAGÓN INVISIBLE</t>
  </si>
  <si>
    <t>PRODUCCIÓN DEL PROGRAMA CLM LLENA DE VIDA</t>
  </si>
  <si>
    <t>PRODUCCIÓN DEL PROGRAMA SALUD MAYORES</t>
  </si>
  <si>
    <t>01/10/2020</t>
  </si>
  <si>
    <t>PRODUCCIÓN DEL PROGRAMA TROTACAMPOS</t>
  </si>
  <si>
    <t>PRODUCCIÓN DEL PROGRAMA EL MOLINO</t>
  </si>
  <si>
    <t>16/10/2015</t>
  </si>
  <si>
    <t>23/01/2021</t>
  </si>
  <si>
    <t>CESIÓN DERECHOS PELÍCULAS. VER ANEXO 1</t>
  </si>
  <si>
    <t>04/02/2020</t>
  </si>
  <si>
    <t>03/02/2021</t>
  </si>
  <si>
    <t>INFORMACIÓN Y CONTROL DE PUBLICACIONES</t>
  </si>
  <si>
    <t>CERTIFICACIÓN AUDIENCIAS DIGITALES</t>
  </si>
  <si>
    <t>FORMACIÓN SOBRE APLICACIÓN DEL PROTOCOLO DE ACOSO SEXUAL Y POR RAZÓN DE SEXO</t>
  </si>
  <si>
    <t>RETRANSMISIÓN DE LA CORRIDA DE TOROS DESDE OSSA DE MONTIEL DEL 20 DE MARZO</t>
  </si>
  <si>
    <t>RETRANSMISIÓN DE LA CORRIDA DE TOROS DE OSSA DE MONTIEL DEL 20/03</t>
  </si>
  <si>
    <t>FORMACIÓN EN RENOVACIÓN LICENCIA CAP</t>
  </si>
  <si>
    <t>RETRANSMISIÓN DE LA CORRIDA DE TOROS DESDE HERENCIA DEL 27 DE MARZO</t>
  </si>
  <si>
    <t>30/03/2021</t>
  </si>
  <si>
    <t>DEAPLANETA, S.L.</t>
  </si>
  <si>
    <t>ENTERTAINMENT ONE UK LIMITED</t>
  </si>
  <si>
    <t>4/11/2019</t>
  </si>
  <si>
    <t>12/12/2019</t>
  </si>
  <si>
    <t>SERCAMAN 1, S.L.</t>
  </si>
  <si>
    <t>RENTING EQUIPOS INFORMÁTICOS</t>
  </si>
  <si>
    <t>01/04/2020</t>
  </si>
  <si>
    <t>31/03/2021</t>
  </si>
  <si>
    <t>SOPORTE TÉCNICO EQUIPAMIENTO INFORMÁTICO</t>
  </si>
  <si>
    <t xml:space="preserve">PRESENTACIÓN PROGRAMA A TU VERA </t>
  </si>
  <si>
    <t>SERVICIOS DE LIMPIEZA EN LA DELEGACIÓN DE ALBACETE</t>
  </si>
  <si>
    <t>LUZSOLA, S.L.</t>
  </si>
  <si>
    <t>SERVICIOS DE LIMPIEZA EN LA DELEGACIÓN DE TALAVERA DE LA REINA</t>
  </si>
  <si>
    <t>SAFENIA, S.L.</t>
  </si>
  <si>
    <t>SERVICIOS DE LIMPIEZA EN LA DELEGACIÓN DE GUADALAJARA</t>
  </si>
  <si>
    <t>SERVICIOS DE SOPORTE Y MANTENIMIENTO DE SERVIDORES  HP</t>
  </si>
  <si>
    <t>SERVICIOS DE SOPORTE Y MANTENIMIENTO DE SERVIDORES</t>
  </si>
  <si>
    <t>2/04/2020</t>
  </si>
  <si>
    <t>05/04/2021</t>
  </si>
  <si>
    <t>FUNDWOOD MEDIA IBÉRICA</t>
  </si>
  <si>
    <t>09/04/2021</t>
  </si>
  <si>
    <t>VERTICE CINE 2007, S.L</t>
  </si>
  <si>
    <t>13/04/2020</t>
  </si>
  <si>
    <t>12/04/2021</t>
  </si>
  <si>
    <t>INTERCAMBIO PRODUCCIONES</t>
  </si>
  <si>
    <t>RETRANSMISIÓN DE LA CORRIDA DE TOROS DESDE TORIJA DEL 11 DE ABRIL</t>
  </si>
  <si>
    <t>FORMACIÓN EN PRODUCCIÓN Y EMISIÓN WEB</t>
  </si>
  <si>
    <t>RETRANSMISIÓN DE LA CORRIDA DE TOROS DESDE BOLAÑOS DE CALATRAVA DEL DÍA 18 DE ABRIL</t>
  </si>
  <si>
    <t>ESPECTÁCULOS CARMELO GARCÍA, S.L.U.</t>
  </si>
  <si>
    <t>RETRANSMISIÓN DE LA CORRIDA DE TOROS DESDE SAN LUCAR DE BARREMEDA DEL 17 DE ABRIL</t>
  </si>
  <si>
    <t>PRODUCCIÓN PROGRAMA A TU VERA</t>
  </si>
  <si>
    <t>FORMACIÓN EN DANTE</t>
  </si>
  <si>
    <t>GESTIÓN DE TOROS LA MANCHA, S.L.</t>
  </si>
  <si>
    <t>RETRANSMISIÓN DE LA CORRIDA DE TOROS DESDE CINCO CASAS EL 24 DE ABRIL</t>
  </si>
  <si>
    <t>RETRANSMISIÓN DE LA CORRIDA DE TOROS DESDE TORRALBA DE CALATRAVA DEL DÍA 24 DE ABRIL</t>
  </si>
  <si>
    <t>09/02/2012</t>
  </si>
  <si>
    <t>30/04/2021</t>
  </si>
  <si>
    <t>LA ZANFOÑA PRODUCCIONES S.L.</t>
  </si>
  <si>
    <t>PRODUCCIÓN DEL PROGRAMA SIRENAS AZULES</t>
  </si>
  <si>
    <t>PRODUCCIÓN DEL PROGRAMA</t>
  </si>
  <si>
    <t>UTE SASEGUR NAVAL SERVICES</t>
  </si>
  <si>
    <t>SEGURIDAD Y RECEPCIONISTAS EN ALBACETE</t>
  </si>
  <si>
    <t>RETRANSMISIÓN DE LA NOVILLADA SIN CABALLOS DESDE ESQUIVIAS DEL 1 DE MAYO</t>
  </si>
  <si>
    <t>PRODUCCIONES ARTÍSTICAS TAURINAS NAZARÍ, S.L.</t>
  </si>
  <si>
    <t>RETRANSMISIÓN DE LA CORRIDA DE REJONES DE ALMOGUERA DEL 2 DE MAYO</t>
  </si>
  <si>
    <t>ECIJA VALLADAR, S.L.</t>
  </si>
  <si>
    <t>RETRANSMISIÓN DE LOS RECORTES DE ALMOGUERA DEL 2 DE MAYO</t>
  </si>
  <si>
    <t>09/05/2019</t>
  </si>
  <si>
    <t>04/05/2021</t>
  </si>
  <si>
    <t>CREUETA</t>
  </si>
  <si>
    <t>FORMACIÓN EN PUBLICIDAD ONLINE</t>
  </si>
  <si>
    <t>TOROS Y ESPECTÁCULOS DE LA RIBERA, S.L.</t>
  </si>
  <si>
    <t>RETRANSMISIÓN DE LA NOVILLADA PICADA DESDE CASA IBAÑEZ DEL 8 DE MAYO</t>
  </si>
  <si>
    <t>CHINCHÓN INVERSIONES, S.L.</t>
  </si>
  <si>
    <t>RETRANSMISIÓN DE LA CORRIDA DE TOROS DESDE MONDEJAR DEL 9 DE MAYO</t>
  </si>
  <si>
    <t>RETRANSMISIÓN DE LA CORRIDA DE TOROS DE CIFUENTES DEL 9 DE MAYO</t>
  </si>
  <si>
    <t>RETRANSMISIÓN DE LA CORRIDA DE TOROS DESDE CASARRUBIOS DEL MONTE DEL 16 DE MAYO</t>
  </si>
  <si>
    <t>STEADY BROS, S.L.</t>
  </si>
  <si>
    <t>FORMACIÓN STEADYCAM</t>
  </si>
  <si>
    <t>RETRANSMISIÓN DE LA CORRIDA MIXTA DESDE EL CASAR DEL 22 DE MAYO</t>
  </si>
  <si>
    <t>RETRANSMISIÓN DE LOS RECORTES DESDE EL CASAR DEL 22 DE MAYO</t>
  </si>
  <si>
    <t>EL ARTE DE CASTILLA - LA MANCHA, S.L.</t>
  </si>
  <si>
    <t>RETRANSMISIÓN DE LOS RECORTES DESDE AÑOVER DE TAJO DEL 23 DE MAYO</t>
  </si>
  <si>
    <t>RETRANSMISIÓN DE LA CORRIDA DE TOROS DESDE AÑOVER DE TAJO DEL 23 DE MAYO</t>
  </si>
  <si>
    <t>FORMACIÓN EN VERIFICACIÓN DE DATOS, INVESTIGACIÓN Y FAKE NEWS</t>
  </si>
  <si>
    <t>RETRANSMISIÓN DE LA CORRIDA MIXTA DE LOS NAVALMORALES DEL 29 DE MAYO</t>
  </si>
  <si>
    <t>31/05/2021</t>
  </si>
  <si>
    <t>13/05/2019</t>
  </si>
  <si>
    <t>DIBILDOS FILMS</t>
  </si>
  <si>
    <t>SECOND GEN PICTURES, S.L.</t>
  </si>
  <si>
    <t>GABINETE DE MEDICINA PREVENTIVA Y SALUD LABORAL, S.L.</t>
  </si>
  <si>
    <t>PRESTACIÓN DE SERVICIO MÉDICO PARA EL CONTROL Y VIGILANCIA DE LA COVID-19</t>
  </si>
  <si>
    <t>RETRANSMISIÓN DE LA CORRIDA DE TOROS DESDE TOMELLOSO DEL 30 DE MAYO</t>
  </si>
  <si>
    <t>ALFA PICTURES, S.L.U.</t>
  </si>
  <si>
    <t>RETRANSMISIÓN DE LA CORRIDA DE TOROS DESDE TOBARRA DEL 31 DE MAYO</t>
  </si>
  <si>
    <t>RETRANSMISIÓN DE LA CORRIDA MIXTA DESDE TRILLO DEL 5 DE JUNIO</t>
  </si>
  <si>
    <t>RETRANSMISIÓN DE LOS RECORTES DESDE TRILLO DEL 5 DE JUNIO</t>
  </si>
  <si>
    <t>RETRANSMISIÓN DE LA CORRIDA DE TOROS DESDE TOLEDO DEL 6 DE JUNIO</t>
  </si>
  <si>
    <t>CLUB DE RUGBY ALBACETE</t>
  </si>
  <si>
    <t>DERECHOS DE EMISIÓN ENCUENTRO DOMINGO 6 DE JUNIO</t>
  </si>
  <si>
    <t>11/06/2021</t>
  </si>
  <si>
    <t>BUENPASO FILMS S.L.</t>
  </si>
  <si>
    <t>"DE PÚRPURA Y ESCARLATA"</t>
  </si>
  <si>
    <t>FORMACIÓN EN REALIZACIÓN DE GRANDES EVENTOS</t>
  </si>
  <si>
    <t>RETRANSMISIÓN DEL FESTIVAL TAURINO DESDE TOLEDO EL 13 DE JUNIO</t>
  </si>
  <si>
    <t>28/11/2019</t>
  </si>
  <si>
    <t>20/06/2021</t>
  </si>
  <si>
    <t>RETRANSMISIÓN DE LA NOVILLADA PICADA DESDE HITA DEL 20 DE JUNIO</t>
  </si>
  <si>
    <t>09/03/2017</t>
  </si>
  <si>
    <t>23/06/2021</t>
  </si>
  <si>
    <t>COMERCIAL CONTENIDOS AUDIOVISUALES S.L.</t>
  </si>
  <si>
    <t>30/06/2021</t>
  </si>
  <si>
    <t>QUALITY MEDIA PRODUCCIONES S.L.</t>
  </si>
  <si>
    <t>COPRODUCCIÓN DOCUMENTAL  "EL FIN DE ETA"</t>
  </si>
  <si>
    <t>CF TALAVERA DE LA REINA, CP VILLARROBLEDO, VILLARUBIA CF, UD SOCUÉLLAMOS</t>
  </si>
  <si>
    <t>DERECHOS DE EMISIÓN DE LA TEMPORADA 2020-2021 CLUBES 2ªB DE CLM</t>
  </si>
  <si>
    <t>07/10/2020</t>
  </si>
  <si>
    <t>DERECHOS DE EMISIÓN EQUIPOS DE 3ª DIVISIÓN CLM TEMPORADA 2020-2021</t>
  </si>
  <si>
    <t>MGM International Television Distribution Inc.</t>
  </si>
  <si>
    <t>PRODUCCIÓN DE EL PROGRAMA CLM ME GUSTA</t>
  </si>
  <si>
    <t>RETRANSMISIÓN DE LA NOVILLADA SIN CABALLOS DEL 3 DE JULIO</t>
  </si>
  <si>
    <t>RETRANSMISIÓN DE LA NOVILLADA SIN CABALLOS DEL 10 DE JULIO</t>
  </si>
  <si>
    <t>RETRANSMISIÓN DEL CERTAMEN PROMESAS DE NUESTRA TIERRA (8 NOVILLADAS)</t>
  </si>
  <si>
    <t>RETRANSMISIÓN DE LA NOVILLADA DESDE LA SOLANA DEL 24 DE JULIO</t>
  </si>
  <si>
    <t>RETRANSMISIÓN DE LA NOVILLADA DESDE LA SOLANA DEL 25 DE JULIO</t>
  </si>
  <si>
    <t>RETRANSMISIÓN DE LA CORRIDA DE TOROS DESDE JADRAQUE DEL 31 DE JULIO</t>
  </si>
  <si>
    <t>TOROS EL PINO, S.L.</t>
  </si>
  <si>
    <t>RETRANSMISIÓN DE LA CORRIDA MIXTA DESDE INIESTA DEL 1 DE AGOSTO</t>
  </si>
  <si>
    <t>CAMPOS TAURINOS FESTEJOS, S.L</t>
  </si>
  <si>
    <t>RETRANSMISIÓN DE LOS RECORTES DESDE BRIHUEGA DEL 7 DE AGOSTO</t>
  </si>
  <si>
    <t>INTERNATIONAL DANCE EVENTS, S.L.U.</t>
  </si>
  <si>
    <t>RETRANSMISIÓN DE LA CORRIDA DE TOROS DESDE PEDRO MUÑOZ DEL DÍA 8 DE AGOSTO</t>
  </si>
  <si>
    <t>RETRANSMISIÓN DE LA CORRIDA MIXTA DESDE SIGÜENZA DEL 14 DE AGOSTO</t>
  </si>
  <si>
    <t>RETRANSMISIÓN DE LOS PARTIDOS DE LOS DÍAS 1, 7, 11 Y 14 DE AGOSTO</t>
  </si>
  <si>
    <t>BOUS AL CARRER, S.L.</t>
  </si>
  <si>
    <t>RETRANSMISIÓN DE LOS RECORTES DESDE SAN LORENZO DE LA PARRILLA DEL DÍA 15 DE AGOSTO</t>
  </si>
  <si>
    <t>RETRANSMISIÓN DE LA CORRIDA DE TOROS DESDE SAN LORENZO DE LA PARRILLA DEL DÍA 15 DE AGOSTO</t>
  </si>
  <si>
    <t>RETRANSMISIÓN DE LA CORRIDA DE REJONES DESDE LEDAÑA DEL 16 DE AGOSTO</t>
  </si>
  <si>
    <t>CHIPE PRODUCCIONES, S.L.</t>
  </si>
  <si>
    <t>RETRANSMISIÓN DE LA CORRIDA DE TOROS DESDE TARAZONA DE LA MANCHA DEL 22 DE AGOSTO</t>
  </si>
  <si>
    <t>RETRANSMISIÓN DE LOS REJONES DESDE CUENCA DEL 22 DE AGOSTO</t>
  </si>
  <si>
    <t>CLUB DE FÚTBOL TALAVERA DE LA REINA</t>
  </si>
  <si>
    <t>RETRANSMISIÓN DEL PARTIDO DEL 22 DE AGOSTO</t>
  </si>
  <si>
    <t>VEROTAURO, S.L.</t>
  </si>
  <si>
    <t>RETRANSMISIÓN DE LA CORRIDA DE TOROS DESDE BELMONTE DEL 24 DE AGOSTO</t>
  </si>
  <si>
    <t>EXCLUSIVAS ROALJU, S.L.</t>
  </si>
  <si>
    <t>RETRANSMISIÓN DE LA CORRIDA DE TOROS DESDE ALMAGRO DEL 25 DE AGOSTO</t>
  </si>
  <si>
    <t>RETRANSMISIÓN DE LA CORRIDA MIXTA DESDE SACEDÓN DEL 28 DE AGOSTO</t>
  </si>
  <si>
    <t>RETRANSMISIÓN DE LA CORRIDA DE TOROS DEL 29 DE AGOSTO DESDE ALCÁRAZ</t>
  </si>
  <si>
    <t>31/08/2021</t>
  </si>
  <si>
    <t>SECOND GEN PICTURES</t>
  </si>
  <si>
    <t>PRODUCCIÓN DEL PROGRAMA LA MÚSICA DE CASTILLA - LA MANCHA EN JUEGO</t>
  </si>
  <si>
    <t>RETRANSMISIÓN DE LA CORRIDA MIXTA DESDE BOROX DEL 30 DE AGOSTO</t>
  </si>
  <si>
    <t>RETRANSMISIÓN DE LA CORRIDA DE TOROS DESDE VALDEPEÑAS DEL 3 DE SEPTIEMBRE</t>
  </si>
  <si>
    <t>RETRANSMISIÓN DE LOS RECORTES DEL 4 DE SEPTIEMBRE</t>
  </si>
  <si>
    <t>EVENTOS SANTA ASUNCIÓN, S.L.</t>
  </si>
  <si>
    <t>RETRANSMISIÓN DE LA CORRIDA DE TOROS DESDE VILLAMAYOR DE SANTIAGO DEL 7 DE SEPTIEMBRE</t>
  </si>
  <si>
    <t>AYUNTAMIENTO DE EL CASAR</t>
  </si>
  <si>
    <t>RETRANSMISIÓN DE LA CORRIDA DE TOROS DESDE EL CASAR DEL 8 DE SEPTIEMBRE</t>
  </si>
  <si>
    <t>RETRANSMISIÓN DE LAS NOVILLADAS PICADAS DEL ALFARERO DE ORO A CELEBRAR LOS DÍAS 5, 6, 9, 10, 11 Y 12 DE SEPTIEMBRE</t>
  </si>
  <si>
    <t>RETRANSMISIÓN DE LA CORRIDA MIXTA DESDE TORRE DE ESTEBAN HAMBRÁN DEL 13 DE SEPTIEMBRE</t>
  </si>
  <si>
    <t>UTE SIMON CASAS PRODUCTIONS, S.A. - TOROS PALTOREO, S.L.U-GESTIÓN DE ESPECTÁCULOS TOLEDO</t>
  </si>
  <si>
    <t>RETRANSMISIÓN DE LA NOVILLADA DESDE ALBACETE DEL 13 DE SEPTIEMBRE</t>
  </si>
  <si>
    <t>RETRANSMISIÓN DE LA CORRIDA DE TOROS  DESDE ALBACETE DEL 14 DE SEPTIEMBRE</t>
  </si>
  <si>
    <t>RETRANSMISIÓN DE LA NOVILLADA DESDE ALMOGUERA DEL 17 DE SEPTIEMBRE</t>
  </si>
  <si>
    <t>QUINTAS TOROS, S.L.</t>
  </si>
  <si>
    <t>RETRANSMISIÓN DE LA CORRIDA MIXTA DESDE MONDÉJAR DEL 18 DE SEPTIEMBRE</t>
  </si>
  <si>
    <t>RETRANSMISIÓN DE LA NOVILLADA PICADA DESDE FUENSALIDA DEL 19 DE SEPTIEMBRE</t>
  </si>
  <si>
    <t>RETRANSMISIÓN DE LA CORRIDA DE TOROS DESDE BARGAS DEL 20 DE SEPTIEMBRE</t>
  </si>
  <si>
    <t>30/04/2020</t>
  </si>
  <si>
    <t>25/09/2021</t>
  </si>
  <si>
    <t>13/06/2019</t>
  </si>
  <si>
    <t>26/09/2021</t>
  </si>
  <si>
    <t>RAI COM S.P.A</t>
  </si>
  <si>
    <t>DERECHOS DE EMISIONES DE PRODUCCIÓN AJENA</t>
  </si>
  <si>
    <t>RETRANSMISIÓN DE LOS REJONES DESDE VILLARRUBIA DE LOS OJOS DEL 26 DE SEPTIEMBRE</t>
  </si>
  <si>
    <t>30/09/2021</t>
  </si>
  <si>
    <t>CESIÓN CAPÍTULOS PROGRAMA "COMUNIDAD ENERGÉTICA"</t>
  </si>
  <si>
    <t>CLUB DEPORTIVO GUIJUELO</t>
  </si>
  <si>
    <t>RETRANSMISIÓN DEL ENCUENTRO CD GUIJUELO - CD TOLEDO DEL 6 DE OCTUBRE</t>
  </si>
  <si>
    <t>SONY EUROPE B.V. SURCURSAL EN ESPAÑA</t>
  </si>
  <si>
    <t>MANTENIMIENTO PETASITE</t>
  </si>
  <si>
    <t>22/10/2020</t>
  </si>
  <si>
    <t>26/10/2021</t>
  </si>
  <si>
    <t>FORMACIÓN EN PODCASTING</t>
  </si>
  <si>
    <t>06/11/2020</t>
  </si>
  <si>
    <t>08/11/2021</t>
  </si>
  <si>
    <t>FORMACIÓN EN NUEVAS MASCULINIDADES</t>
  </si>
  <si>
    <t>14/11/2021</t>
  </si>
  <si>
    <t>FORMACIÓN EN DIRECCIÓN ARTÍSTICA APLICADA A TELEVISIÓN</t>
  </si>
  <si>
    <t>ASOCIACIÓN TRABE</t>
  </si>
  <si>
    <t>FORMACIÓN ESTRATEGIAS PARA INCORPORAR LA PERSPECTIVA DE GÉNERO EN LA COMUNICACIÓN AUDIOVISUAL</t>
  </si>
  <si>
    <t>24/06/2020</t>
  </si>
  <si>
    <t>30/12/2021</t>
  </si>
  <si>
    <t>31/12/2021</t>
  </si>
  <si>
    <t>02/03/2017</t>
  </si>
  <si>
    <t>935.666,92$</t>
  </si>
  <si>
    <t>16/01/2020</t>
  </si>
  <si>
    <t>21/12/2020</t>
  </si>
  <si>
    <t>PRODUCCIÓN DEL PROGRAMA "EN COMPAÑÍA" SERIE VI</t>
  </si>
  <si>
    <t>12/03/2021</t>
  </si>
  <si>
    <t>COMENTARISTA DE RETRANSMISIONES TAURINAS  2018</t>
  </si>
  <si>
    <t>PRODUCCIÓN DE EL PROGRAMA EL PUEBLO MÁS BONITO</t>
  </si>
  <si>
    <t>BERDAYES COMUNICACIÓN, S.L.</t>
  </si>
  <si>
    <t>ESTUDIO DE POSICIONAMIENTO RCM</t>
  </si>
  <si>
    <t>GRABACIÓN CAMPAÑA PROMOCIONAL 20 AÑOS</t>
  </si>
  <si>
    <t>PRODUCCIÓN DEL PROGRAMA 20 CONMIGO</t>
  </si>
  <si>
    <t>GALA ESPECIAL NAVIDAD</t>
  </si>
  <si>
    <t>01/01/2022</t>
  </si>
  <si>
    <t>ABOUT PREMIUM CONTENT SAS</t>
  </si>
  <si>
    <t>10/12/2020</t>
  </si>
  <si>
    <t>BBC Studios Distribution Limited</t>
  </si>
  <si>
    <t>SERVICIO DE MANTENIMIENTO CORRECTIVO PORTAL WEB CMM</t>
  </si>
  <si>
    <t>RED POINTS SOLUTIONS, S.L.</t>
  </si>
  <si>
    <t>SOPORTE A LA GESTIÓN DE YOUTUBE Y PROTECCIÓN DEL CONTENIDO</t>
  </si>
  <si>
    <t>SHARE TOTAL, S.L.</t>
  </si>
  <si>
    <t>16/11/2020</t>
  </si>
  <si>
    <t>23/02/2022</t>
  </si>
  <si>
    <t>VIDEO MERCURY FILMS, S.A.U.</t>
  </si>
  <si>
    <t>28/02/2022</t>
  </si>
  <si>
    <t>MANTENIMIENTO ELECTRÓNICA DE RED</t>
  </si>
  <si>
    <t>FORMACIÓN EN ESTRATEGIAS PARA INCORPORAR LA PERSPECTIVA DE GÉNERO EN LA COMUNICACIÓN AUDIOVISUAL</t>
  </si>
  <si>
    <t>AYUNTAMIENTO DE VILLARUBIA DE SANTIAGO</t>
  </si>
  <si>
    <t>RETRANSMISIÓN DEL FESTIVAL A CELEBRAR EN VILLARUBIA DE SANTIAGO EL 12 DE MARZO</t>
  </si>
  <si>
    <t>RETRANSMISIÓN DE CORRIDA DE TOROS DESDE TORRALBA DE CALATRAVA EL 13/03</t>
  </si>
  <si>
    <t>RETRANSMISIÓN DE CORRIDA DE TOROS DESDE EL BONILLO DEL DÍA 19/03</t>
  </si>
  <si>
    <t>RETRANSMISIÓN DE RECORTES EN EL BONILLO DEL DÍA 20/03</t>
  </si>
  <si>
    <t>IURISTAURO, S.L.</t>
  </si>
  <si>
    <t>RETRANSMISIÓN DE LA CORRIDA MIXTA A CELEBRAR EN HERENCIA EL 26 DE MARZO</t>
  </si>
  <si>
    <t>RETRANSMISIÓN DE CORRIDA DE TOROS DESDE JADRAQUE DEL 27/03</t>
  </si>
  <si>
    <t>LIMPIEZAS JUAN DE AUSTRIA, S.C.</t>
  </si>
  <si>
    <t>SERVICIOS DE LIMPIEZA EN LA DELEGACIÓN DE ALCAZAR DE SAN JUAN</t>
  </si>
  <si>
    <t>PRESENTACIÓN PROGRAMA   A TU VERA</t>
  </si>
  <si>
    <t>PRODUCCIÓN DEL PROGRAMA A TU VERA</t>
  </si>
  <si>
    <t>MANTENIMIENTO DE SERVIDORES Y ALMACENAMIENTO</t>
  </si>
  <si>
    <t>INTERNATIONAL BUSSINESS UNIVERSITY, S.L.</t>
  </si>
  <si>
    <t>FORMACIÓN EN CONTRATOS Y LEGISLACIÓN LABORAL</t>
  </si>
  <si>
    <t>RETRANSMISIÓN DE CORRIDA DE TOROS DESDE TOBARRA DEL 2/04</t>
  </si>
  <si>
    <t>RETRANSMISIÓN DE LA CORRIDA DE TOROS DE CIFUENTES DEL 3/04</t>
  </si>
  <si>
    <t>STONEX SHOW LIGHTING, S.L.U.</t>
  </si>
  <si>
    <t>FORMACIÓN EN PROTOCOLO DE REDES PARA DMX</t>
  </si>
  <si>
    <t>RETRANSMISIÓN CORRIDA DEL 9 DE ABRIL EN TOMELLOSO</t>
  </si>
  <si>
    <t>RETRANSMISIÓN DE LA CORRIDA DE TOROS DESDE SAN CLEMENTE</t>
  </si>
  <si>
    <t>RETRANSMISIÓN DE LA CORRIDA DEL 24/04 EN ALBA DE TORMES</t>
  </si>
  <si>
    <t>CURSO CREACIÓN DE FORMATOS DIGITALES</t>
  </si>
  <si>
    <t>VIDEOMERCURY FILMS, S.A.U.</t>
  </si>
  <si>
    <t>ION PRODUCCIONES, S.A.</t>
  </si>
  <si>
    <t>PRODUCCIÓN DEL PROGRAMA "SOY EL QUE MÁS SABE DE LA REGIÓN"</t>
  </si>
  <si>
    <t>23/04/2020</t>
  </si>
  <si>
    <t>01/05/2022</t>
  </si>
  <si>
    <t>CONTENT LINE, S..L</t>
  </si>
  <si>
    <t>BULLSTAR ESPECTÁCULOS</t>
  </si>
  <si>
    <t>RETRANSMISIÓN DE LA NOVILLADA DESDE SANTA CRUZ DE MUDELA DEL 30/04</t>
  </si>
  <si>
    <t>RETRANSMISIÓN DE LOS REJONES DESDE LA GINETA DEL 1/05</t>
  </si>
  <si>
    <t>FORMACIÓN EN LOCUCIÓN</t>
  </si>
  <si>
    <t>01/05/2020</t>
  </si>
  <si>
    <t>12/05/2022</t>
  </si>
  <si>
    <t>MOTION PICTURES ENTERTAINMENT S.L.</t>
  </si>
  <si>
    <t>RETRANSMISIÓN DE LA NOVILLADA DEL 14/05 DESDE CASAS IBAÑEZ</t>
  </si>
  <si>
    <t>RETRANSMISIÓND DE LA NOVILLADA DESDE AÑOVER DE TAJO DEL 16/05</t>
  </si>
  <si>
    <t>LA COMETA TV</t>
  </si>
  <si>
    <t>PRODUCCIÓN DEL PROGRAMA BUSCANDO UN SUEÑO</t>
  </si>
  <si>
    <t>RETRANSMISIÓN DE LA CORRIDA DE TOROS DESDE ORGAZ DEL 22/05</t>
  </si>
  <si>
    <t>CURSO DE PRODUCCIÓN TV</t>
  </si>
  <si>
    <t>RETRANSMISIÓN DE LAS CORRIDAS DE REJONES DESDE ALCARAZ EL 15/05, SAN LORENZO DE LA PARRILLA EL 21/05 Y YUNQUERA DE HENARES EL 28/05</t>
  </si>
  <si>
    <t>RETRANSMISIÓN DE LOS RECORTES DESDE YUNQUERA DE HENARES DEL 28/05</t>
  </si>
  <si>
    <t>PRODUCCIÓN DEL PROGRAMA ENTREBESTIA</t>
  </si>
  <si>
    <t>PRODUCCIÓN DEL PROGRAMA EMERGENCIA MUSICAL</t>
  </si>
  <si>
    <t>RETRANSMISION DE LA CORRIDA DE TOROS DEDE VILLAMAYOR DE SANTIAGO DEL 29/05</t>
  </si>
  <si>
    <t>AGRUPACIÓN DE SERVICIOS Y PRODUCTOS DE AUDIO, S.L.U.</t>
  </si>
  <si>
    <t>MANTENIMIENTO XFRAME</t>
  </si>
  <si>
    <t>CELIMASA</t>
  </si>
  <si>
    <t>SERVICIOS DE LIMPIEZA EN LA DELEGACIÓN DE CIUDAD REAL</t>
  </si>
  <si>
    <t>CONSULTORÍA IMPLEMENTACIÓN ADSERVER GAM EN NEWIX-FORTA</t>
  </si>
  <si>
    <t>GESTIÓN DE ESPECTÁCULOS TOLEDO, S.L.</t>
  </si>
  <si>
    <t>RETRANSMISIÓN DE LA NOVILLADA PICADA DESDE TORRIJOS DEL DÍA 31/05</t>
  </si>
  <si>
    <t>CURSO DE MEZCLA MUSICAL</t>
  </si>
  <si>
    <t>SERVICIOS INTEGRALES UNITECNIC,S.L.</t>
  </si>
  <si>
    <t>FORMACIÓN KAHUNA</t>
  </si>
  <si>
    <t>RETRANSMISIÓN DE LA CORRIDA DE TOROS DESDE ALBACETE DEL 12/06</t>
  </si>
  <si>
    <t>MARENOSTRUM ARENA</t>
  </si>
  <si>
    <t>RETRANSMISIÓN DE LA CORRIDA DE TOROS DESDE TOLEDO DEL 18/06</t>
  </si>
  <si>
    <t>RETRANSMISIÓN DE LOS REJONES DESDE EL PROVENCIO EL 19/06</t>
  </si>
  <si>
    <t>SOCIEDAD ESPAÑOLA DE INFORMACIÓN Y DOCUMENTACIÓN CIENTÍFICA</t>
  </si>
  <si>
    <t>MARKETING DE CONTENIDOS PARA BIBLIOTECAS Y ARCHIVOS</t>
  </si>
  <si>
    <t>29/06/2022</t>
  </si>
  <si>
    <t>18/11/2019</t>
  </si>
  <si>
    <t>30/06/2022</t>
  </si>
  <si>
    <t>CESION DERECHOS DE PRODUCCIÓN AJENA</t>
  </si>
  <si>
    <t>12/11/2020</t>
  </si>
  <si>
    <t>ROCICAM18, S.L.</t>
  </si>
  <si>
    <t>PRODUCCIÓN DEL PROGRAMA BIENVENIDOS</t>
  </si>
  <si>
    <t>FUCHS SPORTS. S.A.R.L.</t>
  </si>
  <si>
    <t>DERECHOS DE EMISIÓN FÚTBOL</t>
  </si>
  <si>
    <t>SELECTAVISIÓN, S.L.U.</t>
  </si>
  <si>
    <t>VIII CERTAMEN ALFARERO DE PLATA (5 NOVILLADAS)</t>
  </si>
  <si>
    <t>RETRANSMISIÓN DE LA CORRIDA DE TOROS DE MANZANARES DEL 16/07</t>
  </si>
  <si>
    <t>RETRANSMISIÓN DE LA NOVILLADA SIN CABALLOS DE MONDEJAR DEL 22 DE JULIO</t>
  </si>
  <si>
    <t>RETRANSMISIÓN DE LOS RECORTES DE MONDEJAR DEL 22 DE JULIO</t>
  </si>
  <si>
    <t>CICLO DE NOVILLADAS PROMESAS DE NUESTRA TIERRA (8 NOVILLADAS)</t>
  </si>
  <si>
    <t>NOVILLADA DESDE LA SOLANA DEL 24/07</t>
  </si>
  <si>
    <t>VÍDEO TECNOLOGÍA AUDIOVISUAL Y DIGITAL, S.L.U.</t>
  </si>
  <si>
    <t>RETRANSMISIÓN DE LA CORRIDA MIXTA DESDE SANTA CRUZ DE MUDELA DEL 30/07</t>
  </si>
  <si>
    <t>REJEONES DESDE VILLALPARDO EL 31/07</t>
  </si>
  <si>
    <t>RETRANSMISIÓN DE LA CORRIDA DE TOROS DE PEDRO MUÑOZ DEL 6 DE AGOSTO</t>
  </si>
  <si>
    <t>RETRANSMISIÓN DE LA CORRIDA DE TOROS DESDE VILLACAÑAS DEL 7/8</t>
  </si>
  <si>
    <t>RETRANSMISIÓN DE LA CORRIDA MIXTA DESDE EL BONILLO DEL 12 DE AGOSTO</t>
  </si>
  <si>
    <t>RETRANSMISIÓN DE LA CORRIDA MIXTA DESDE SIGÜENZA DEL 13 DE AGOSTO</t>
  </si>
  <si>
    <t>RETRANSMISIÓN DE LOS REJONES DESDE LEDAÑA EL 16/08</t>
  </si>
  <si>
    <t>MARE NOSTRUM ARENA, S.L.</t>
  </si>
  <si>
    <t>RETRANSMISIÓN DE LA NOVILLADA DE TOLEDO DEL 18/08</t>
  </si>
  <si>
    <t>RETRANSMISIÓN DE LOS RECORTES DESDE TRILLO DEL 19/08</t>
  </si>
  <si>
    <t>RETRANSMISIÓN DE LA CORRIDA MIXTA DESDE HERENCIA DEL 20/08</t>
  </si>
  <si>
    <t>RETRANSMISIÓN DE LA CORRIDA DE TOROS DESDE TARAZONA DE LA MANCHA DEL 21/08</t>
  </si>
  <si>
    <t>RETRANSMISIÓN DE LOS REJONES DESDE ESQUIVIAS EL 22/08</t>
  </si>
  <si>
    <t>RETRANSMISIÓN DE LOS REJONES DE CUENCA DEL 23 DE AGOSTO</t>
  </si>
  <si>
    <t>RETRANSMISIÓN DE LA CORRIDA DE BELMONTE DEL 24/08</t>
  </si>
  <si>
    <t>AYUNTAMIENTO AÑOVER DE TAJO</t>
  </si>
  <si>
    <t>RETRANSMISIÓN DE LA CORRIDA DE TOROS DESDE AÑOVER DEL 25 DE AGOSTO</t>
  </si>
  <si>
    <t>RETRANSMISIÓN DE LA CORRIDA DE TOROS DESDE TOMELLOSO DEL 26 DE AGOSTO</t>
  </si>
  <si>
    <t>RETRANSMISIÓN DE LA CORRIDA MIXTA DESDE SACEDÓN DEL 27 DE AGOSTO</t>
  </si>
  <si>
    <t>RETRANSMISIÓN DE LA CORRIDA MIXTA DE INIESTA DEL 28/08</t>
  </si>
  <si>
    <t>RETRANSMISIÓN DE LA CORRIDA DE TOROS DESDE PUEBLA DE DON RODRIGO DEL 30/08</t>
  </si>
  <si>
    <t>PRODUCCIÓN DEL PROGRAMA RADIO 808</t>
  </si>
  <si>
    <t>PRODUCCIÓN DEL PROGRAMA EL ALMA DE JUDITH</t>
  </si>
  <si>
    <t>PRODUCCIÓN DEL PROGRAMA FÓRMULA VERANO</t>
  </si>
  <si>
    <t>PRODUCCIONES VAI, S.L.</t>
  </si>
  <si>
    <t>CIRCUITOS TAURINOS, S.L.</t>
  </si>
  <si>
    <t>RETRANSMISIÓN DE LA CORRIDA DE TOROS DESDE ARANJUEZ DEL 2/09</t>
  </si>
  <si>
    <t>DESCONOCIDAS EN MONTEVERDE, A.I.E.</t>
  </si>
  <si>
    <t>AYUNTAMIENTO VILLASECA DE LA SAGRA</t>
  </si>
  <si>
    <t>RETRANSMISIÓN DE LOS RECORTES DEL 3 DE SEPTIEMBRE</t>
  </si>
  <si>
    <t>RETRANSMISIÓ DE LOS REJONES A CELEBRAR EN EL CASAR EL 7 DE SEPTIEMBRE</t>
  </si>
  <si>
    <t>RETRANSMISIÓN DE LA CORRIDA DE TOROS DE ALBACETE DEL 8/09</t>
  </si>
  <si>
    <t>RETRANSMISIÓN DE LAS 6 NOVILLADAS DEL ALFARERO DE ORO</t>
  </si>
  <si>
    <t>RETRANSMISIÓN DE LA NOVILLADA DE ALBACETE DEL 12/09</t>
  </si>
  <si>
    <t>FUNTAUSA, S.A.</t>
  </si>
  <si>
    <t>RETRANSMISIÓN DE LOS RECORTES DESDE GUADALAJARA DEL 14/09</t>
  </si>
  <si>
    <t>13/09/2018</t>
  </si>
  <si>
    <t>17/09/2022</t>
  </si>
  <si>
    <t>TAURÍA DE BUENDÍA, S.L.U.</t>
  </si>
  <si>
    <t>RETRANSMISIÓN DE LA CORRIDA MIXTA DE MADRIDEJOS DEL 16 DE SEPTIEMBRE</t>
  </si>
  <si>
    <t>NOVILLADA DESDE LA SOLANA DEL 17/09</t>
  </si>
  <si>
    <t>RETRANSMISIÓN DE LA CORRIDA DE TOROS DESDE GUADALAJARA DEL 17/09</t>
  </si>
  <si>
    <t>RETRANSMISIÓN DE LA NOVILLADA DESDE MONDEJAR DEL 18 DE SEPTIEMBRE</t>
  </si>
  <si>
    <t>RETRANSMISIÓN DE LOS TOROS DE BARGAS DEL 19 DE SEPTIEMBRE</t>
  </si>
  <si>
    <t>RETRANSMISIÓN DE LA CORRIDA DE TOROS DESDE CONSUEGRA DEL 24/09</t>
  </si>
  <si>
    <t>RETRANSMISIÓN DE LA CORRIDA DE TOROS DESDE ALMADÉN DEL 25 DE SEPTIEMBRE</t>
  </si>
  <si>
    <t>04/05/2011</t>
  </si>
  <si>
    <t>30/09/2022</t>
  </si>
  <si>
    <t>ASTRONAUTA PRODUCCIONES S.L.</t>
  </si>
  <si>
    <t>COPRODUCCIÓN CON CESIÓN DE DERECHOS EMISIÓN DOCUMENTAL "MADRE"</t>
  </si>
  <si>
    <t>PRODUCCIÓN DEL PROGRAMA CAZA Y NATURALEZA</t>
  </si>
  <si>
    <t>04/10/2021</t>
  </si>
  <si>
    <t>26/10/2022</t>
  </si>
  <si>
    <t>DARES AVIATION, S.L.</t>
  </si>
  <si>
    <t>FORMACIÓN PILOTOS UAS/DRONES</t>
  </si>
  <si>
    <t>FORMACIÓN SEO</t>
  </si>
  <si>
    <t>INDRA SOLUCIONES TECNOLÓGICAS DE LA INFORMACIÓN</t>
  </si>
  <si>
    <t>RENOVACIÓN DEL SERVICIO DE PROTECCIÓN DE CORREO</t>
  </si>
  <si>
    <t>30/11/2022</t>
  </si>
  <si>
    <t>01/08/2022</t>
  </si>
  <si>
    <t>AB DROITS AUDIOVISUELS</t>
  </si>
  <si>
    <t>ENTERTAINMENT ONE TELEVISION INTERNATIONAL LTD</t>
  </si>
  <si>
    <t>TELEFONICA AUDIOVISUAL DIGITAL, S.L.</t>
  </si>
  <si>
    <t>DERECHOS DE EMISIÓN COPA DEL REY ALBACETE BALOMPIÉ</t>
  </si>
  <si>
    <t>TELÓN CORTO, S.L.</t>
  </si>
  <si>
    <t>REPRESENTACIÓN CUENTO DE NAVIDAD</t>
  </si>
  <si>
    <t>INTEGRATED TECHNOLOGY SYSTEMS, S.L.</t>
  </si>
  <si>
    <t>RENOVACIÓN DE KARPERSKY LAB</t>
  </si>
  <si>
    <t>RODAR Y RODAR CINE y ZENIT TELEVISIÓN, S.A.</t>
  </si>
  <si>
    <t>DERECHOS DE EMISIÓN PRODUCCIONES AJENAS</t>
  </si>
  <si>
    <t>PREDICTING DATA, S.L.</t>
  </si>
  <si>
    <t>SERVICIO EPG</t>
  </si>
  <si>
    <t>ASHURST LPP (SOCIEDAD INGLESA CON RESPONSABILIDAD LIMITADA)</t>
  </si>
  <si>
    <t>PROPUESTA DE SERVICIOS LEGALES EN LA PREPARACION ESCRITOS DE RECLAMACIONES ECONOMICO ADMINISTRATIVAS ANTE TEAC</t>
  </si>
  <si>
    <t>DATOS MEDIA TECHNOLOGIES, S.A.</t>
  </si>
  <si>
    <t>MANTENIMIENTO MOG F-1000</t>
  </si>
  <si>
    <t>QINMEDIA BROADCAST SYSTEM, S.L.</t>
  </si>
  <si>
    <t>MANTENIMIENTO DEL SISTEMA IMAGINE</t>
  </si>
  <si>
    <t>SOUNDWARE MEDIA</t>
  </si>
  <si>
    <t>CONTRATO MANTENIMIENTO CONTENT AGENT</t>
  </si>
  <si>
    <t>LA COSTA FILMAKERS, S.L.</t>
  </si>
  <si>
    <t>SOPORTE GRASS VALLEY</t>
  </si>
  <si>
    <t>31/12/2022</t>
  </si>
  <si>
    <t>PRODUCCIÓN DEL PROGRAMA "EN COMPAÑÍA" SERIE VII</t>
  </si>
  <si>
    <t>PLATAFORMA COOKIES</t>
  </si>
  <si>
    <t xml:space="preserve">WARNER BROS </t>
  </si>
  <si>
    <t>COMENTARISTA DE RETRANSMISIONES TAURINAS  2022</t>
  </si>
  <si>
    <t>COMERCIAL DE CONTENIDOS
AUDIOVISUALES 2007, S.L.</t>
  </si>
  <si>
    <t>PRODUCCIÓN DE EL PUEBLO MÁS BONITO 2022</t>
  </si>
  <si>
    <t>MEDIAPROFUCCIÓN, S.L.U.</t>
  </si>
  <si>
    <t>PRODUCCIÓN DEL PROGRAMA ATRÁPAME SI PUEDES</t>
  </si>
  <si>
    <t>PRODUCCIÓN GALA DE NAVIDAD 2022</t>
  </si>
  <si>
    <t>14/08/2019</t>
  </si>
  <si>
    <t>09/01/2023</t>
  </si>
  <si>
    <t>ERNO GESTIÓN AUDIOVISUAL, S.L.</t>
  </si>
  <si>
    <t>31/01/2023</t>
  </si>
  <si>
    <t>DARO FILM DISTRIBUTION GMBH</t>
  </si>
  <si>
    <t>NEXT MEDIA PROJECT, S.L.U.</t>
  </si>
  <si>
    <t>OPTIMIZACIÓN CONTENIDOS Y SEO</t>
  </si>
  <si>
    <t>PROGRAMA ATRÁPAME SI PUEDES</t>
  </si>
  <si>
    <t>19/07/2017</t>
  </si>
  <si>
    <t>FORMACIÓN EN MEZCLADOR GRASS VALLEY KAJUNA</t>
  </si>
  <si>
    <t>ADAPTACIÓN PUBLICIDAD EN WEB</t>
  </si>
  <si>
    <t>CORRIDA DE TOROS DEL 4 DE MARZO</t>
  </si>
  <si>
    <t>SOLE ROSSO AUDIOVISUAL, S.L.</t>
  </si>
  <si>
    <t>RETRANSMISIÓN DE LA CORRIDA MIXTA DESDE YUNQUERA DE HENARES DEL 12 DE MARZO</t>
  </si>
  <si>
    <t>RETRANSMISIÓN DE LA CORRIDA MIXTA DESDE MADRIDEJOS DEL 26 DE MARZO</t>
  </si>
  <si>
    <t>30/03/2023</t>
  </si>
  <si>
    <t>10/11/2015</t>
  </si>
  <si>
    <t>31/03/2023</t>
  </si>
  <si>
    <t>ALCÁZAR FILM DIGITAL SERVICES S.L.</t>
  </si>
  <si>
    <t>COPRODUCCIÓN CON CESIÓN DE DERECHOS DEL LARGOMETRAJE DOCUMENTAL "LAS MUJERES DE CERVANTES"</t>
  </si>
  <si>
    <t>SERVICIO SOPORTE GRAFISMO</t>
  </si>
  <si>
    <t>LIMPIEZA DELEGACIÓN GUADALAJARA</t>
  </si>
  <si>
    <t>LIMPIEZA DELEGACIÓN ALBACETE</t>
  </si>
  <si>
    <t>SOPORTE Y MANTENIIENTO DE HARDWARE</t>
  </si>
  <si>
    <t>LIMPIEZA DELEGACIÓN TALAVERA DE LA REINA</t>
  </si>
  <si>
    <t>LIMPIEZA DE LA DELEGACIÓN DE ALCÁZAR DE SAN JUAN</t>
  </si>
  <si>
    <t>EURO TV PRODUCCIONES, S.L.U.</t>
  </si>
  <si>
    <t>REYMA TAURINO, S.L.</t>
  </si>
  <si>
    <t>RETRANSMISIÓN DE LA CORRIDA DE TOROS DE HELLÍN EL 2 DE ABRIL</t>
  </si>
  <si>
    <t>RETRANSMISIÓN DE LA CORRIDA DE TOROS DESDE JADRAQUE DEL 9 DE ABRIL</t>
  </si>
  <si>
    <t>SONY PICTURES ENTERTAIMENT IBERIA, S.L.U</t>
  </si>
  <si>
    <t>AUTOESCUELA PAÑOS, S.L.</t>
  </si>
  <si>
    <t>CURSO DE CONDUCCIÓN SEGURA</t>
  </si>
  <si>
    <t>RETRANSMISIÓN DE LA CORRIDA MIXTA DE TOMELLOSO DEL 16 DE ABRIL</t>
  </si>
  <si>
    <t>CURSO CREACIÓN DE CONTENIDOS Y MARCA PERSONAL EN REDES</t>
  </si>
  <si>
    <t>16/04/2020</t>
  </si>
  <si>
    <t>30/04/2023</t>
  </si>
  <si>
    <t>ENTERTAINMENT ONE TELEVISION PRODUCTION LIMITED</t>
  </si>
  <si>
    <t>GOLEM DISTRIBUCION, S.L.</t>
  </si>
  <si>
    <t>SEXTO SONIDO, S.L.</t>
  </si>
  <si>
    <t>RETRANSMISIÓN DEL CICLO DE NOVILLADAS ALFARERO DE PLATA</t>
  </si>
  <si>
    <t>BOLSA HORAS INTEGRACIÓN PUBLICITARIA EN LA WEB</t>
  </si>
  <si>
    <t>GANADOS BELINCHÓN, S.L.</t>
  </si>
  <si>
    <t>RETRANSMISIÓN DE LA NOVILLADA DESDE ALCAZAR DEL 1 DE MAYO</t>
  </si>
  <si>
    <t>03/05/2023</t>
  </si>
  <si>
    <t>DOS CINCUENTA Y
NUEVE, S.L.</t>
  </si>
  <si>
    <t>RETRANSMISIÓN DE LA CORRIDA DE TOROS DESDE LAS VENTAS DEL 2 DE MAYO</t>
  </si>
  <si>
    <t>RETRANSMISIÓN DE LA NOVILLADA DESDE CASAS IBAÑEZ DEL 7 DE MAYO</t>
  </si>
  <si>
    <t>PUERTA GRANDE GESTIÓN, S.L.</t>
  </si>
  <si>
    <t>RETRANSMISIÓN DE LA CORRIDA DE TOROS DESDE ORGAZ DEL 14/05</t>
  </si>
  <si>
    <t>EVENTOS MARENOSTRUM, S.L.</t>
  </si>
  <si>
    <t>RETRANSMISIÓN DE LA NOVILLADA DESDE ILLESCAS DEL 20 DE MAYO</t>
  </si>
  <si>
    <t>RETRANSMISIÓN DE LOS REJONES DESDE LA GINETA DEL 21 DE MAYO</t>
  </si>
  <si>
    <t>DERECHOS DE EMISIÓN (GANADOR CONCURSO MONOLOGUISTAS)</t>
  </si>
  <si>
    <t>INFORMACIÓN WEB AUTONÓMICAS Y MUNICIPALES</t>
  </si>
  <si>
    <t>RETRANSMISIÓN DE LOS REJONES DESDE ALCARAZ DEL 27 DE MAYO</t>
  </si>
  <si>
    <t>PRODUCCIÓN DEL PROGRAMA LAS COSAS DE MI VIDA</t>
  </si>
  <si>
    <t>31/05/2023</t>
  </si>
  <si>
    <t>01/06/2020</t>
  </si>
  <si>
    <t>CONEXIÓN DESIGN, S.L.</t>
  </si>
  <si>
    <t>SERVICIOS DÍA DE LA REGIÓN</t>
  </si>
  <si>
    <t>RETRANSMISIÓN DE LOS REJONES DESDE VILLARUBIA DE LOS OJOS DEL 3 DE JUNIO</t>
  </si>
  <si>
    <t>RETRANSMISIÓN DE LA NOVILLADA DESDE HORCHE DEL 4 DE JUNIO</t>
  </si>
  <si>
    <t>FESTIVAL PIKNIK 808 DE RADIO CLM</t>
  </si>
  <si>
    <t>RETRANSMISIÓN DE LOS REJONES DESDE TORRENUEVA DEL 10 DE JUNIO</t>
  </si>
  <si>
    <t>RETRANSMISIÓN DE LOS REJONES DESDE BARAJAS DE MELO DEL 11 DE JUNIO</t>
  </si>
  <si>
    <t>RETRANSMISIÓN DE LOS REJONES DESDE TALAYUELAS DEL 17 DE JUNIO</t>
  </si>
  <si>
    <t>RETRANSMISIÓN DE LA CORRIDA DE TOROS DESDE ALBACETE DEL 18 DE JUNIO</t>
  </si>
  <si>
    <t>FORMACIÓN EN LIDERAZGO DE MUJERES EN MEDIOS DE COMUNICACIÓN</t>
  </si>
  <si>
    <t>RETRANSMISIÓN DE LA NOVILLADA MIXTA DESDE CASTELLAR DE SANTIAGO EL 26 DE JUNIO</t>
  </si>
  <si>
    <t>DISCOVERY FORMACIÓN, S.L.</t>
  </si>
  <si>
    <t>FORMACION EN BLENDER</t>
  </si>
  <si>
    <t>30/06/2023</t>
  </si>
  <si>
    <t>12562$</t>
  </si>
  <si>
    <t>CLUB DEPORTIVO GUADALAJARA SAD</t>
  </si>
  <si>
    <t>DERECHOS EMISIÓN TEMPORADA 2022/2023</t>
  </si>
  <si>
    <t>UNIÓN DEPORTIVA SOCUÉLLAMOS</t>
  </si>
  <si>
    <t>CLUBES DE TERCERA REF CLM</t>
  </si>
  <si>
    <t>PRODUCCIÓN DEL PROGRAMA CLM ME GUSTA</t>
  </si>
  <si>
    <t>05/01/2023</t>
  </si>
  <si>
    <t>NE PRODUCCIONES AUDIOVISUALES, S.L.U.</t>
  </si>
  <si>
    <t>BOLSA DE HORAS ADAPTACIÓN PLAYER</t>
  </si>
  <si>
    <t xml:space="preserve">DERECHOS DE EMISIÓN DE LA NOVILLADA A CELEBRAR EN LEDAÑA EL 1 DE JULIO </t>
  </si>
  <si>
    <t>RETRANSMISIÓN DE LOS REJONES DESDE PUEBLA DE DON RODRIGO DEL 2 DE JULIO</t>
  </si>
  <si>
    <t>RETRANSMISIÓN DE LA CORRIDA DE TOROS DESDE MONTILLA DEL PALANCAR DEL 9 DE JULIO</t>
  </si>
  <si>
    <t>15/07/2023</t>
  </si>
  <si>
    <t>AVALON DISTRIBUCIÓN AUDIOVISUAL S.L.</t>
  </si>
  <si>
    <t>DERECHOS DE EMISIÓN DE LA CORRIDA DE TOROS DESDE MANZANARES DEL 15 DE JULIO</t>
  </si>
  <si>
    <t>RETRANSMISIÓN DE LA NOVILLADA CON PICADORES DESDE LA SOLANA DEL 22 DE JULIO</t>
  </si>
  <si>
    <t>RETRANSMISIÓN DE LA NOVILLADA DESDE LA SOLANA DEL 23 DE JULIO</t>
  </si>
  <si>
    <t>FACTORÍA DE VÍDEO, S.L.U</t>
  </si>
  <si>
    <t>AUTOMATIZACIÓN DE LA OBTENCIÓN DE DATOS Y PROCESADO DE LOS MISMOS PARA LAS ELECCIONES NACIONALES</t>
  </si>
  <si>
    <t>ALMAR ASESORES AUDIOVISUALES, S.L.U.</t>
  </si>
  <si>
    <t>SISTEMA DE GENERACIÓN DE GRAFISMO PARA LAS ELECCIONES NACIONALES</t>
  </si>
  <si>
    <t>28/07/2023</t>
  </si>
  <si>
    <t>MOTION PICTURES ENTERTAINMENT, S.L.</t>
  </si>
  <si>
    <t>RETRANSMISIÓN DEL CICLO DE NOVILLADAS PROMESAS DE NUESTRA TIERRA</t>
  </si>
  <si>
    <t>MEDIAPRODUCCIÓN, S.L.U</t>
  </si>
  <si>
    <t>PRODUCCIÓN DE EL PROGRAMA ATRÁPAME SI PUEDES</t>
  </si>
  <si>
    <t>PRODUCCIÓN DEL PODCAST LA SEMILLA DEL DIABLO</t>
  </si>
  <si>
    <t>VELAGUA EVENTOS, S.L.U.</t>
  </si>
  <si>
    <t>RETRANSMISIÓN DE LA CORRIDA DE TOROS DESDE ALMADÉN DEL 30 DE JULIO</t>
  </si>
  <si>
    <t>POR VERÓNICAS PRODUCCIONES TAURINAS, A.L.</t>
  </si>
  <si>
    <t>RETRANSMISIÓN DE LA CORRIDA DE TOROS DESDE PEDRO MUÑOZ DEL 4 DE AGOSTO</t>
  </si>
  <si>
    <t>RETRANSMISIÓN DE LA NOVILLADA PICADA DESDE PEDRO MUÑOZ DEL 5 DE AGOSTO</t>
  </si>
  <si>
    <t>RETRANSMISIÓN DE LA CORRIDA DE TOROS DESDE VILLACAÑAS DEL 6 DE AGOSTO</t>
  </si>
  <si>
    <t>RETRANSMISIÓN DE LA CORRIDA MIXTA DESDE SIGUENZA DEL 12 DE AGOSTO</t>
  </si>
  <si>
    <t>RETRANSMISIÓN DE LA NOVILLADA DESDE HITA DEL 20 DE AGOSTO</t>
  </si>
  <si>
    <t>AYUNTAMIENTO DE INIESTA</t>
  </si>
  <si>
    <t>RETRANSMISIÓN DE LA NOVILLADA PICADA DESDE INIESTA DEL 13 DE AGOSTO</t>
  </si>
  <si>
    <t>RETRANSMISIÓN DE LOS REJONES DESDE EL PROVENCIA DEL 18 DE AGOSTO</t>
  </si>
  <si>
    <t>DERECHOS DE EMISIÓN DE LA NOVILLADA DESDE TOLEDO DEL 19 DE AGOSTO</t>
  </si>
  <si>
    <t>PROMOCIONES TAURINAS SETABENSES, S.A.</t>
  </si>
  <si>
    <t>RETRANSMISIÓN DE LA CORRIDA DE TOROS DESDE VALDEPEÑAS DEL 26 DE AGOSTO</t>
  </si>
  <si>
    <t>RETRANSMISIÓN DE LA CORRIDA DE TOROS DESDE ALCARAZ DEL 27 DE AGOSTO</t>
  </si>
  <si>
    <t>Regency Entertainment (UK) Limited</t>
  </si>
  <si>
    <t>DERECHOS DE EMISIÓN PARTIDOS PRETEMPORADA</t>
  </si>
  <si>
    <t>RETRANSMISIÓN DE LA CORRIDA MIXTA DESDE SACEDÓN DEL 30 DE AGOSTO</t>
  </si>
  <si>
    <t>DERECHOS DE EMISIÓN DE LA CORRIDA DE TOROS DESDE DAIMIEL DEL 2 DE SEPTIEMBRE</t>
  </si>
  <si>
    <t>DERECHOS DE EMISIÓN DE LOS RECORTES DESDE ALBACETE DEL 8 DE SEPTIEMBRE</t>
  </si>
  <si>
    <t>DERECHOS DE EMISIÓN DE LA CORRIDA DE TOROS DESDE ALBACETE DEL 8 DE SEPTIEMBRE</t>
  </si>
  <si>
    <t>CICLO DE NOVILLADAS ALFARERO DE ORO</t>
  </si>
  <si>
    <t>DERECHOS DE EMISIÓN DE LA NOVILLADA DESDE ALBACETE DEL 11 DE SEPTIEMBRE</t>
  </si>
  <si>
    <t>DERECHOS DE EMISIÓN DE LOS RECORTES DESDE GUADALAJARA DEL 13 DE SEPTIEMBRE</t>
  </si>
  <si>
    <t>RETRANSMISIÓN DE LA CORRIDA DE TOROS DESDE MADRIDEJOS DEL 15 DE SEPTIEMBRE</t>
  </si>
  <si>
    <t>DERECHOS DE EMISIÓN DE LA CORRIDA DE TOROS DESDE GUADALAJARA DEL 16 DE SEPTIEMBRE</t>
  </si>
  <si>
    <t>RETRANSMISIÓN DE LA NOVILLADA DESDE MONDEJAR DEL 1 DE OCTUBRE</t>
  </si>
  <si>
    <t>UNIÓN PROTECCIÓN CIVIL, S.L.</t>
  </si>
  <si>
    <t>SEGURIDAD CARPA CMM EN FERIA DE ALBACETE</t>
  </si>
  <si>
    <t>RETRANSMISIÓN DE LA CORRIDA DE TOROS DESDE BARGAS DEL 18 DE SEPTIEMBRE</t>
  </si>
  <si>
    <t>DERECHOS DE EMISIÓN DE LA CORRIDA MIXTA DESDE CONSUEGRA DEL 23 DE SEPTIEMBRE</t>
  </si>
  <si>
    <t>RETRANSMISIÓN DE LA CORRIDA MIXTA DESDE MUNERA EL DÍA 24 DE SEPTIEMBRE</t>
  </si>
  <si>
    <t>Walt Disney Company Iberia S.L.</t>
  </si>
  <si>
    <t>DIAMOND FILMS ESPAÑA DISTRIBUCIÓN Y PRODUCCIÓN AUDIOVISUAL, S.L.</t>
  </si>
  <si>
    <t>FORMACIÓN EN CONTRATOS Y LEGISLACIÓN LABORAL AVANZADA</t>
  </si>
  <si>
    <t>18/10/2022</t>
  </si>
  <si>
    <t>17/10/2023</t>
  </si>
  <si>
    <t>SERVICIO DE INFOGRAFÍAS DIGITALES</t>
  </si>
  <si>
    <t>RTVCM</t>
  </si>
  <si>
    <t>ADECCO FORMACIÓN S.A.U</t>
  </si>
  <si>
    <t>ATRESMEDIA CORPORACIÓN DE MEDIOS DE COMUNICACIÓN S.A.</t>
  </si>
  <si>
    <t>FORMACIÓN PROGRAMACIÓN Y GESTIÓN DE CONTENIDOS PARA TV</t>
  </si>
  <si>
    <t>PRODUCCÓN DEL PROGRAMA CASTILLA LA MANCHA ME GUSTA (6 PROGRAMAS)</t>
  </si>
  <si>
    <t>DIBERE PRODUCCIÓN Y COMUNICACIÓN S.L.</t>
  </si>
  <si>
    <t>PRODUCCIÓN PARTIDO FÚTBOL COPA DEL REY: TERRASSA FC VS ALBACETE BALOMPIÉ EL 01/11/2023</t>
  </si>
  <si>
    <t>MELIA HOTELS INTERNATIONAL S.A.</t>
  </si>
  <si>
    <t>ARRENDAMIENTO PLAZA DE GARAJE EN PUERTOLLANO</t>
  </si>
  <si>
    <t>JESUS MORA DÍAZ S.L.</t>
  </si>
  <si>
    <t xml:space="preserve">VENTA VEHÍCULO </t>
  </si>
  <si>
    <t>TELEFONICA AUDIOVISUAL DIGITAL S.L.U (TAD)</t>
  </si>
  <si>
    <t>RETRANSMISIÓN PARTIDO TERRASSA FÚTBOL CLUB Y ALBACETE BALOMPIÉ EL 01/11/2023</t>
  </si>
  <si>
    <t xml:space="preserve">FORMACIÓN EN CONTRATOS Y LEGISLACIÓN LABORAL INICIAL </t>
  </si>
  <si>
    <t xml:space="preserve">FORMACIÓN EN AUTO EMPLÉATE CÓMO VENDER TU PROYECTO DE TELEVISIÓN </t>
  </si>
  <si>
    <t>SOLID BETON S.L.</t>
  </si>
  <si>
    <t xml:space="preserve">SISTEMA AUTONIVELANTE EPOXI </t>
  </si>
  <si>
    <t>M.E.P.G.</t>
  </si>
  <si>
    <t>FORMACIÓN "IGUALDAD Y PERSPECTIVA DE GÉNERO APLICADA A LOS MEDIOS DE COMUNICACIÓN"</t>
  </si>
  <si>
    <t>GOSÁN ESTILISTAS S.L.</t>
  </si>
  <si>
    <t>ARRENDAMIENTO ESPACIO ESCAPARATE PELUQUERÍA GRABACIÓN VILLANCICO "TIEMPO DE PAZ" - ROZALÉN</t>
  </si>
  <si>
    <t>VITALY HEALTH SERVICES S.L. (PREVING CONSULTORES S.L.U.)</t>
  </si>
  <si>
    <t>CURSO DE FORMACIÓN RIESGOS LABORALES. NIVEL BÁSICO. FORMACIÓN EN ALTURA</t>
  </si>
  <si>
    <t>F.E.B.</t>
  </si>
  <si>
    <t>SHARE TOTAL S.L.</t>
  </si>
  <si>
    <t>STONEX SHOW LIGHTING S.L.</t>
  </si>
  <si>
    <t>CURSO ILUMINACIÓN EN GRAND MA3</t>
  </si>
  <si>
    <t xml:space="preserve">CENTRO SUPERIOR UNIVERSITARIO LASALLE </t>
  </si>
  <si>
    <t>FORMACIÓN ESPECIALIZACIÓN EN SEO APLICADA A MEDIOS DE COMUNICACIÓN DIGITALES</t>
  </si>
  <si>
    <t>INFINITAURO S.L.</t>
  </si>
  <si>
    <t>FORMACIÓN CÓMO DIRIGIR CASTING DE PRODUCCIONES AUDIOVISUALES</t>
  </si>
  <si>
    <t>SEXTO SONIDO S.L.</t>
  </si>
  <si>
    <t>CURSO DE LOCUCIÓN</t>
  </si>
  <si>
    <t xml:space="preserve">DERECHOS DE EMISIÓN DE PRODUCCIONES AJENAS  </t>
  </si>
  <si>
    <t>DERECHOS ACTUACIÓN</t>
  </si>
  <si>
    <t>C.L.G.</t>
  </si>
  <si>
    <t>CMM</t>
  </si>
  <si>
    <t>COLABORACIONES OCASIONALES</t>
  </si>
  <si>
    <t>M.E.V.</t>
  </si>
  <si>
    <t>M.R.A.</t>
  </si>
  <si>
    <t>S.O.S.</t>
  </si>
  <si>
    <t>A.M.M.C.</t>
  </si>
  <si>
    <t>C.S.R.</t>
  </si>
  <si>
    <t>J.F.F.S.</t>
  </si>
  <si>
    <t>J.I.C.D.J.</t>
  </si>
  <si>
    <t>M.L.A.</t>
  </si>
  <si>
    <t>J.P.C.A.</t>
  </si>
  <si>
    <t>COLABORADOR OCASIONAL CMM</t>
  </si>
  <si>
    <t>Importe según colaboraciones realizadas</t>
  </si>
  <si>
    <t>B.D.A.</t>
  </si>
  <si>
    <t>I.J.F.B.</t>
  </si>
  <si>
    <t>F.F.A.</t>
  </si>
  <si>
    <t>D.D.L.I.C.</t>
  </si>
  <si>
    <t>A.M.P.C.</t>
  </si>
  <si>
    <t>COLABORADOR OCASIONAL CMT</t>
  </si>
  <si>
    <t>A.D.P.B.</t>
  </si>
  <si>
    <t>M.D.L.Á.M.V.</t>
  </si>
  <si>
    <t>M.J.G.M.</t>
  </si>
  <si>
    <t>A.M.C.</t>
  </si>
  <si>
    <t>M.P.D.C.</t>
  </si>
  <si>
    <t>J.D.B.</t>
  </si>
  <si>
    <t>COLABORADOR OCASIONAL RCM</t>
  </si>
  <si>
    <t>M.M.D.Á.</t>
  </si>
  <si>
    <t>M.P.M.G.</t>
  </si>
  <si>
    <t>J.G.R.</t>
  </si>
  <si>
    <t>J.O.R.</t>
  </si>
  <si>
    <t>M.L.V</t>
  </si>
  <si>
    <t>A.H.L.</t>
  </si>
  <si>
    <t>E.A.L.L.</t>
  </si>
  <si>
    <t>J.A.L.</t>
  </si>
  <si>
    <t>C.T.J.</t>
  </si>
  <si>
    <t>J.L.L.</t>
  </si>
  <si>
    <t>J.M.S. Y B.M.P.</t>
  </si>
  <si>
    <t>A.S.V.</t>
  </si>
  <si>
    <t>O.C.U.</t>
  </si>
  <si>
    <t>P.D.D.</t>
  </si>
  <si>
    <t>I.O.G.</t>
  </si>
  <si>
    <t>J.C.P.R.</t>
  </si>
  <si>
    <t>D.G.G.</t>
  </si>
  <si>
    <t>S.M.S.</t>
  </si>
  <si>
    <t>J.C.C.</t>
  </si>
  <si>
    <t>D.K.M.</t>
  </si>
  <si>
    <t>E.R.A.</t>
  </si>
  <si>
    <t>A.D.G.</t>
  </si>
  <si>
    <t>J.G.G.</t>
  </si>
  <si>
    <t>S.D.R.</t>
  </si>
  <si>
    <t>C.S.M. Y D.M.C.C.</t>
  </si>
  <si>
    <t>M.H.L.</t>
  </si>
  <si>
    <t>D.M.G.</t>
  </si>
  <si>
    <t>M.B.I.</t>
  </si>
  <si>
    <t>DIAMOND FILMS ESPAÑA DISTRIBUCIÓN Y PRODUCCIÓN AUDIOVISUAL S.L.</t>
  </si>
  <si>
    <t>FORTA: CESIÓN 1 TÍTULO: MAS FUERTE QUE EL OLVIDO. S/ANEXO 1</t>
  </si>
  <si>
    <t>GLOSS PRESS S.L.</t>
  </si>
  <si>
    <t>COLABORACIONES OCASIONALES EN TELEVISIÓN Y RADIO</t>
  </si>
  <si>
    <t>L.J.C.P.</t>
  </si>
  <si>
    <t>CURSO "INTRODUCCIÓN A LA PROPIEDAD INTELECTUAL EN EL ÁMBITO AUDIOVISUAL"</t>
  </si>
  <si>
    <t>PROMOCIONES ARTÍSTICAS Y CULTURALES GUADALQUIVIR S.L.</t>
  </si>
  <si>
    <t>RETRANSMISIÓN CORRIDA DE TOROS EN VILLAMALEA EL 9 DE AGOSTO</t>
  </si>
  <si>
    <t>WATSON &amp; HOLMES S.L.U.</t>
  </si>
  <si>
    <t>DERECHOS DE EMISIÓN CINE</t>
  </si>
  <si>
    <t>PUERTOLLANO, ALQUILER PLAZA APARCAMIENTO</t>
  </si>
  <si>
    <t>PRODUCCIÓN DE 25 PIEZAS PARA EL 20 ANIVERSARIO CMM</t>
  </si>
  <si>
    <t>ECIJA VALLADAR S.L.</t>
  </si>
  <si>
    <t>RETRANSMISIÓN DE REJONES  EN TORIJA  09/07/2021</t>
  </si>
  <si>
    <t>RETRANSMISIÓN RECORTES EN TORIJA  10/07/2021</t>
  </si>
  <si>
    <t>DEAPLANETA S.L.</t>
  </si>
  <si>
    <t>DERECHOS EMISIÓN 8 PELÍCULAS (VER ANEXO I)</t>
  </si>
  <si>
    <t>TOROS PALTOREO S.L.</t>
  </si>
  <si>
    <t>RETRANSMISIÓN CORRIDA TOROS DESDE MANZANARES EL  17/07/2021</t>
  </si>
  <si>
    <t>INDRA SOLUCIONES TECNOLÓGICAS DE LA INFORMACIÓN S.L.U.</t>
  </si>
  <si>
    <t>LICENCIA SERVICIO PROTECCIÓN CORREO IRONPORT. ENTE</t>
  </si>
  <si>
    <t xml:space="preserve">CESIÓN DERECHOS PELÍCULAS. PAPAO MAMA </t>
  </si>
  <si>
    <t>J.L.S.D.</t>
  </si>
  <si>
    <t>CESIÓN DERECHOS DE EMISIÓN CORTOMETRAJE "ARCHIMÉTRICA"</t>
  </si>
  <si>
    <t>CASTILLA LA MANCHA ME GUSTA (29 PROGRAMAS)</t>
  </si>
  <si>
    <t>TWELVE OAKS PICTURES S.L.</t>
  </si>
  <si>
    <t>CESION DERECHOS "DE DIRIGENT"</t>
  </si>
  <si>
    <t>SERVICIO DE NOTICIAS</t>
  </si>
  <si>
    <t>RETRANSMISIÓN PARTIDO ESPAÑA - LITUANIA EN TALAVERA DE LA REINA EL 25/03/2022</t>
  </si>
  <si>
    <t>SELECTAVISIÓN S.L.U.</t>
  </si>
  <si>
    <t>DERECHOS EMISIÓN PELÍCULA "THE SCORE" / FORTA</t>
  </si>
  <si>
    <t>CENTRAL DE LIMPIEZA PARA LA MANCHA S.A. (CELIMSA)</t>
  </si>
  <si>
    <t>SERVICIO LIMPIEZA DELEGACIÓN CIUDAD REAL (PZA CERVANTES )</t>
  </si>
  <si>
    <t>UNIVERSAL STUDIOS LIMITED</t>
  </si>
  <si>
    <t>FORTA / DERECHOS DE EMISIÓN DE PRODUCCIONES AJENAS
5045984-0/148844-1</t>
  </si>
  <si>
    <t>LA AVENTURA DEL CINE S.L.</t>
  </si>
  <si>
    <t>CESIÓN DERECHOS S/ANEXO 1</t>
  </si>
  <si>
    <t>NTT SPAIN INTELLIGENT TECHNOLOGIES AND SERVICES S.L.U.</t>
  </si>
  <si>
    <t>MANTENIMIENTO EQUIPOS CISCO</t>
  </si>
  <si>
    <t>BYE BYE BIRD S.L.</t>
  </si>
  <si>
    <t>REALIZACION DE GUIONES Y PARA PIEZAS AUDIOVISUALES PARA EL BRANDING DE CADENA Y EL RSC</t>
  </si>
  <si>
    <t>INTEGRATED TECHNOLOGY SYSTEM S.L.</t>
  </si>
  <si>
    <t>RENOVACIÓN KASPERSKY LAB</t>
  </si>
  <si>
    <t>AGRUPACION DE SERVICIOS Y PRODUCTOS DE AUDIO S.L. (ASPA)</t>
  </si>
  <si>
    <t>MANTENIMIENTO DEL EQUIPO DE AUDIO.</t>
  </si>
  <si>
    <t>COLABORACIÓN COMERCIAL CON DEPARTAMENTO DE DESARROLLO DE NEGOCIO</t>
  </si>
  <si>
    <t>Importe según comisión</t>
  </si>
  <si>
    <t>DATOS MEDIA TECHNOLOGIES S.A.</t>
  </si>
  <si>
    <t>SOPORTE Y MANTENIMIENTO DE UN MOG SPEEDRAIL F-1000 SUPPORT</t>
  </si>
  <si>
    <t>HONEYWELL S.L.</t>
  </si>
  <si>
    <t>SERVICIOS MANTENIMIENTO DE INSTALACIONES C/ RÍO GUADALMENA- S/ANEXO 1</t>
  </si>
  <si>
    <t xml:space="preserve">LA NUBE CLM UNIÓN TEMPORAL DE EMPRESAS </t>
  </si>
  <si>
    <t>PRODUCCIÓN PROGRAMA "ANCHA ES CASTILLA LA MANCHA "</t>
  </si>
  <si>
    <t>PREDICTING DATA S.L.</t>
  </si>
  <si>
    <t>SERVICIO DE EPG 2023</t>
  </si>
  <si>
    <t>SERVICIOS INTEGRALES UNITECNIC S.L.</t>
  </si>
  <si>
    <t>MANTENIMIENTO SOPORTE ANUAL GRASS VALLEY KULA 2023</t>
  </si>
  <si>
    <t>SIBBO VENTURES S.L.</t>
  </si>
  <si>
    <t>GESTIÓN CONSENTIMIENTOS DE COOKIES</t>
  </si>
  <si>
    <t>SOUNDWARE MEDIA S.A.</t>
  </si>
  <si>
    <t>RENOVACIÓN MANTENIMIENTO Y SOPORTE ANUAL DEL SISTEMA CONTENT AGENT 2023</t>
  </si>
  <si>
    <t>PRODUCCIÓN PROGRAMA EN COMPAÑÍA</t>
  </si>
  <si>
    <t>VACIERO S.L.P.</t>
  </si>
  <si>
    <t>ACTUALIZACIÓN DEL PLAN DE PREVENCIÓN DE DELITOS IMPLANTADO EN RTVCM</t>
  </si>
  <si>
    <t>FERIA TV</t>
  </si>
  <si>
    <t>DERECHOS EMISIÓN CONTENIDOS AUDIOVISUALES FERIA TV</t>
  </si>
  <si>
    <t>VIDEO MERCURY FILMS S.A.</t>
  </si>
  <si>
    <t>FORTA -DERECHOS EMISIÓN PELÍCULA S/ANEXO I</t>
  </si>
  <si>
    <t>CLASSIC FILMS PRODUCCIÓN S.A.
DIVISA RED S.A.U.</t>
  </si>
  <si>
    <t>DERECHOS EMISIÓN PELÍCULA "EL BOSQUE ANIMADO"</t>
  </si>
  <si>
    <t>COMENTARISTA EN RETRANSMISIONES TAURINAS</t>
  </si>
  <si>
    <t>HAPPY ENDING TV S.L.</t>
  </si>
  <si>
    <t>ARRENDAMIENTO PLATÓ 3</t>
  </si>
  <si>
    <t>STIGIA CONSULTING S.L.</t>
  </si>
  <si>
    <t>CURSO MICROSOFT EXCEL, NIVEL INICIACIÓN - INTERMEDIO</t>
  </si>
  <si>
    <t>FUNWOOD MEDIA ITALIA S.R.L.</t>
  </si>
  <si>
    <t>DERECHOS DE EMISIÓN DE 7 PELÍCULAS</t>
  </si>
  <si>
    <t>UTE RECOGIDA Y LIMPIEZA TOLEDO</t>
  </si>
  <si>
    <t>COLOCACIÓN 2 CONTENEDORES EN INSTALACIONES CMM</t>
  </si>
  <si>
    <t>DERECHOS EMISIÓN  20 PELÍCULAS</t>
  </si>
  <si>
    <t>RESTRANSMISIÓN CORRIDA DE TOROS EN CASARRUBIOS DEL MONTE EL 23/04/2023</t>
  </si>
  <si>
    <t>VIRTUALIA SOLUCIONES EN TIEMPO REAL S.L.</t>
  </si>
  <si>
    <t>SERVICIO DE GESTION DE LA INFORMACIÓN Y GRAFISMO PARA LAS ELECCIONES MUNICIPALES Y AUTONÓMICAS 2023
SUMINISTRO SISTEMA DE GENERACIÓN DE GRÁFICOS, INSTALACIÓN, CONFIGURACIÓN Y OPERACIÓN</t>
  </si>
  <si>
    <t>AUTOMATIZACIÓN DE LA OBTENCIÓN DE DATOS PARA PROCESADO E INTEGRACIÓN EN GRAFISMO - ELECCIONES AUTONÓMICAS Y MUNICIPALES 2023</t>
  </si>
  <si>
    <t>ASPRONA, ASOCIACIÓN PARA LA ATENCIÓN A PERSONAS CON DISCAPACIDAD INTELECTUAL O DEL DESARROLLO Y SUS FAMILIAS DE LA PROVINCIA ALBACETE</t>
  </si>
  <si>
    <t>DONACIÓN</t>
  </si>
  <si>
    <t xml:space="preserve">SERVICIO DE GESTION DE LA INFORMACIÓN Y GRAFISMO PARA EL DEBATE ELECTORAL 22/05/2023
</t>
  </si>
  <si>
    <t>FILM &amp; PICTURE</t>
  </si>
  <si>
    <t>BMAT LICENSING S.L.U.</t>
  </si>
  <si>
    <t>FORTA - PRESTACIÓN DEL SERVICIO DETECCION, MEDICION E IDENTIFICACIÓN DE MÚSICA EN ORGANISMOS ASOCIADOS</t>
  </si>
  <si>
    <t>TOLEDO VISIÓN S.L.</t>
  </si>
  <si>
    <t>PRODUCCIÓN PROGRAMA "EL PUEBLO MÁS BONITO"</t>
  </si>
  <si>
    <t>IMPLEMENTACION GAM Y HEADER BIDDING. VIDEO Y AMP CONEXION CON NEWIX MEDIA MIGRACIÓN DE SU PLATAFORMA DE CONTENIDOS</t>
  </si>
  <si>
    <t>RADIO TELEVISIÓN MADRID S.A.</t>
  </si>
  <si>
    <t>CESION DERECHOS A TELEMADRID  CORRIDA DE TOROS EN GUADALAJARA  EL 16/09/2023</t>
  </si>
  <si>
    <t>C.J.E.
G.A.C.</t>
  </si>
  <si>
    <t>PRODUCCIÓN PROGRAMA MÁS QUE MODA</t>
  </si>
  <si>
    <t>FUNWOOD MEDIA IBÉRICA S.L.</t>
  </si>
  <si>
    <t>EMISIÓN CINE - 27 PELÍCULAS</t>
  </si>
  <si>
    <t>GESTIÓN Y PRODUCCIONES LOYJOR S.L.</t>
  </si>
  <si>
    <t>NOVILLADA SIN PICADORES EL 18/09 A CELEBRAR EN ALMOGUERA</t>
  </si>
  <si>
    <t>22/06/2017</t>
  </si>
  <si>
    <t>07/07/2023</t>
  </si>
  <si>
    <t>PAGADO PRINCIPAL MÁS INTERESES</t>
  </si>
  <si>
    <t>OBSERVACIONES</t>
  </si>
  <si>
    <t>J.A.L.G.</t>
  </si>
  <si>
    <t xml:space="preserve">PROGRAMA "RADIO EN 808" </t>
  </si>
  <si>
    <t>INGRESO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</si>
</sst>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6" fillId="0" borderId="0" applyBorder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9" fillId="9" borderId="9" applyNumberFormat="0" applyFont="0" applyAlignment="0" applyProtection="0"/>
    <xf numFmtId="0" fontId="23" fillId="0" borderId="0" applyNumberFormat="0" applyFill="0" applyBorder="0" applyAlignment="0" applyProtection="0"/>
    <xf numFmtId="0" fontId="8" fillId="0" borderId="10" applyNumberFormat="0" applyFill="0" applyAlignment="0" applyProtection="0"/>
    <xf numFmtId="0" fontId="24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4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</cellStyleXfs>
  <cellXfs count="4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/>
    </xf>
    <xf numFmtId="14" fontId="7" fillId="3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7" fillId="34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4" fontId="7" fillId="34" borderId="1" xfId="0" applyNumberFormat="1" applyFont="1" applyFill="1" applyBorder="1" applyAlignment="1">
      <alignment horizontal="center" vertical="center"/>
    </xf>
    <xf numFmtId="4" fontId="7" fillId="35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10" fontId="25" fillId="0" borderId="1" xfId="0" applyNumberFormat="1" applyFont="1" applyBorder="1" applyAlignment="1">
      <alignment horizontal="center" vertical="center"/>
    </xf>
    <xf numFmtId="10" fontId="7" fillId="3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1" xfId="0" quotePrefix="1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1" xr:uid="{00000000-0005-0000-0000-000001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2">
    <dxf>
      <font>
        <color rgb="FF00B050"/>
      </font>
      <fill>
        <patternFill patternType="none">
          <bgColor auto="1"/>
        </patternFill>
      </fill>
    </dxf>
    <dxf>
      <font>
        <color rgb="FFC00000"/>
      </font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Contratos%20Menores%202016%20unificado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Borrar y Convenios"/>
      <sheetName val="Resolución Anticipada"/>
      <sheetName val="Modificaciones"/>
      <sheetName val="Cesiones o Subcontrataciones"/>
      <sheetName val="Estadisticas"/>
      <sheetName val="Liquidaciones"/>
    </sheetNames>
    <sheetDataSet>
      <sheetData sheetId="0">
        <row r="2">
          <cell r="H2" t="str">
            <v>MENOR</v>
          </cell>
        </row>
        <row r="3">
          <cell r="H3" t="str">
            <v>TRLCSP</v>
          </cell>
        </row>
        <row r="4">
          <cell r="H4" t="str">
            <v>ICPA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7"/>
  <sheetViews>
    <sheetView tabSelected="1" workbookViewId="0">
      <pane ySplit="2" topLeftCell="A3" activePane="bottomLeft" state="frozen"/>
      <selection activeCell="J1" sqref="J1"/>
      <selection pane="bottomLeft" activeCell="A3" sqref="A3"/>
    </sheetView>
  </sheetViews>
  <sheetFormatPr baseColWidth="10" defaultRowHeight="12.75" x14ac:dyDescent="0.25"/>
  <cols>
    <col min="1" max="1" width="17.42578125" style="6" bestFit="1" customWidth="1"/>
    <col min="2" max="2" width="10.7109375" style="6" bestFit="1" customWidth="1"/>
    <col min="3" max="3" width="28.7109375" style="6" customWidth="1"/>
    <col min="4" max="4" width="18.5703125" style="6" customWidth="1"/>
    <col min="5" max="5" width="49.28515625" style="6" customWidth="1"/>
    <col min="6" max="6" width="37.7109375" style="5" customWidth="1"/>
    <col min="7" max="7" width="21.28515625" style="5" customWidth="1"/>
    <col min="8" max="8" width="13.5703125" style="6" customWidth="1"/>
    <col min="9" max="9" width="14.5703125" style="6" customWidth="1"/>
    <col min="10" max="10" width="33" style="6" bestFit="1" customWidth="1"/>
    <col min="11" max="16384" width="11.42578125" style="4"/>
  </cols>
  <sheetData>
    <row r="1" spans="1:10" ht="18.75" x14ac:dyDescent="0.25">
      <c r="A1" s="9" t="s">
        <v>125</v>
      </c>
      <c r="B1" s="8"/>
      <c r="C1" s="7">
        <v>45291</v>
      </c>
    </row>
    <row r="2" spans="1:10" s="3" customFormat="1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1084</v>
      </c>
    </row>
    <row r="3" spans="1:10" ht="25.5" x14ac:dyDescent="0.25">
      <c r="A3" s="10" t="s">
        <v>148</v>
      </c>
      <c r="B3" s="10" t="s">
        <v>149</v>
      </c>
      <c r="C3" s="11" t="s">
        <v>35</v>
      </c>
      <c r="D3" s="11" t="s">
        <v>9</v>
      </c>
      <c r="E3" s="12" t="s">
        <v>13</v>
      </c>
      <c r="F3" s="13">
        <v>6000</v>
      </c>
      <c r="G3" s="13">
        <v>6000</v>
      </c>
      <c r="H3" s="38">
        <f>F3-G3</f>
        <v>0</v>
      </c>
      <c r="I3" s="37">
        <f>H3/F3</f>
        <v>0</v>
      </c>
      <c r="J3" s="12"/>
    </row>
    <row r="4" spans="1:10" ht="25.5" x14ac:dyDescent="0.25">
      <c r="A4" s="10" t="s">
        <v>150</v>
      </c>
      <c r="B4" s="10" t="s">
        <v>151</v>
      </c>
      <c r="C4" s="11" t="s">
        <v>152</v>
      </c>
      <c r="D4" s="11" t="s">
        <v>9</v>
      </c>
      <c r="E4" s="12" t="s">
        <v>13</v>
      </c>
      <c r="F4" s="13">
        <v>30000</v>
      </c>
      <c r="G4" s="13">
        <v>30000</v>
      </c>
      <c r="H4" s="38">
        <f>F4-G4</f>
        <v>0</v>
      </c>
      <c r="I4" s="37">
        <f>H4/F4</f>
        <v>0</v>
      </c>
      <c r="J4" s="12"/>
    </row>
    <row r="5" spans="1:10" ht="25.5" x14ac:dyDescent="0.25">
      <c r="A5" s="10" t="s">
        <v>153</v>
      </c>
      <c r="B5" s="10" t="s">
        <v>154</v>
      </c>
      <c r="C5" s="11" t="s">
        <v>155</v>
      </c>
      <c r="D5" s="11" t="s">
        <v>9</v>
      </c>
      <c r="E5" s="12" t="s">
        <v>13</v>
      </c>
      <c r="F5" s="13">
        <v>47856</v>
      </c>
      <c r="G5" s="13">
        <v>47856</v>
      </c>
      <c r="H5" s="38">
        <f>F5-G5</f>
        <v>0</v>
      </c>
      <c r="I5" s="37">
        <f>H5/F5</f>
        <v>0</v>
      </c>
      <c r="J5" s="12"/>
    </row>
    <row r="6" spans="1:10" ht="25.5" x14ac:dyDescent="0.25">
      <c r="A6" s="10" t="s">
        <v>123</v>
      </c>
      <c r="B6" s="10" t="s">
        <v>156</v>
      </c>
      <c r="C6" s="11" t="s">
        <v>157</v>
      </c>
      <c r="D6" s="11" t="s">
        <v>9</v>
      </c>
      <c r="E6" s="12" t="s">
        <v>13</v>
      </c>
      <c r="F6" s="13">
        <v>38386</v>
      </c>
      <c r="G6" s="13">
        <v>38386</v>
      </c>
      <c r="H6" s="38">
        <f>F6-G6</f>
        <v>0</v>
      </c>
      <c r="I6" s="37">
        <f>H6/F6</f>
        <v>0</v>
      </c>
      <c r="J6" s="12"/>
    </row>
    <row r="7" spans="1:10" ht="25.5" x14ac:dyDescent="0.25">
      <c r="A7" s="10" t="s">
        <v>158</v>
      </c>
      <c r="B7" s="10" t="s">
        <v>159</v>
      </c>
      <c r="C7" s="11" t="s">
        <v>160</v>
      </c>
      <c r="D7" s="11" t="s">
        <v>9</v>
      </c>
      <c r="E7" s="12" t="s">
        <v>13</v>
      </c>
      <c r="F7" s="13" t="s">
        <v>161</v>
      </c>
      <c r="G7" s="13" t="s">
        <v>161</v>
      </c>
      <c r="H7" s="38">
        <v>0</v>
      </c>
      <c r="I7" s="37">
        <v>0</v>
      </c>
      <c r="J7" s="12"/>
    </row>
    <row r="8" spans="1:10" ht="25.5" x14ac:dyDescent="0.25">
      <c r="A8" s="10" t="s">
        <v>128</v>
      </c>
      <c r="B8" s="10" t="s">
        <v>159</v>
      </c>
      <c r="C8" s="11" t="s">
        <v>64</v>
      </c>
      <c r="D8" s="11" t="s">
        <v>9</v>
      </c>
      <c r="E8" s="11" t="s">
        <v>106</v>
      </c>
      <c r="F8" s="13">
        <v>74888</v>
      </c>
      <c r="G8" s="13">
        <v>74888</v>
      </c>
      <c r="H8" s="38">
        <f t="shared" ref="H8:H47" si="0">F8-G8</f>
        <v>0</v>
      </c>
      <c r="I8" s="37">
        <f t="shared" ref="I8:I47" si="1">H8/F8</f>
        <v>0</v>
      </c>
      <c r="J8" s="12"/>
    </row>
    <row r="9" spans="1:10" ht="25.5" x14ac:dyDescent="0.25">
      <c r="A9" s="10" t="s">
        <v>162</v>
      </c>
      <c r="B9" s="10" t="s">
        <v>159</v>
      </c>
      <c r="C9" s="11" t="s">
        <v>81</v>
      </c>
      <c r="D9" s="11" t="s">
        <v>9</v>
      </c>
      <c r="E9" s="11" t="s">
        <v>163</v>
      </c>
      <c r="F9" s="13">
        <v>45000</v>
      </c>
      <c r="G9" s="13">
        <v>45000</v>
      </c>
      <c r="H9" s="38">
        <f t="shared" si="0"/>
        <v>0</v>
      </c>
      <c r="I9" s="37">
        <f t="shared" si="1"/>
        <v>0</v>
      </c>
      <c r="J9" s="12"/>
    </row>
    <row r="10" spans="1:10" ht="25.5" x14ac:dyDescent="0.25">
      <c r="A10" s="10" t="s">
        <v>164</v>
      </c>
      <c r="B10" s="10" t="s">
        <v>159</v>
      </c>
      <c r="C10" s="11" t="s">
        <v>109</v>
      </c>
      <c r="D10" s="11" t="s">
        <v>9</v>
      </c>
      <c r="E10" s="11" t="s">
        <v>165</v>
      </c>
      <c r="F10" s="13">
        <v>1000</v>
      </c>
      <c r="G10" s="13">
        <v>1000</v>
      </c>
      <c r="H10" s="38">
        <f t="shared" si="0"/>
        <v>0</v>
      </c>
      <c r="I10" s="37">
        <f t="shared" si="1"/>
        <v>0</v>
      </c>
      <c r="J10" s="12"/>
    </row>
    <row r="11" spans="1:10" ht="25.5" x14ac:dyDescent="0.25">
      <c r="A11" s="10" t="s">
        <v>166</v>
      </c>
      <c r="B11" s="10" t="s">
        <v>167</v>
      </c>
      <c r="C11" s="11" t="s">
        <v>34</v>
      </c>
      <c r="D11" s="11" t="s">
        <v>9</v>
      </c>
      <c r="E11" s="11" t="s">
        <v>168</v>
      </c>
      <c r="F11" s="13">
        <v>636953</v>
      </c>
      <c r="G11" s="13">
        <v>636953</v>
      </c>
      <c r="H11" s="38">
        <f t="shared" si="0"/>
        <v>0</v>
      </c>
      <c r="I11" s="37">
        <f t="shared" si="1"/>
        <v>0</v>
      </c>
      <c r="J11" s="12"/>
    </row>
    <row r="12" spans="1:10" ht="25.5" x14ac:dyDescent="0.25">
      <c r="A12" s="10" t="s">
        <v>169</v>
      </c>
      <c r="B12" s="10" t="s">
        <v>170</v>
      </c>
      <c r="C12" s="11" t="s">
        <v>171</v>
      </c>
      <c r="D12" s="11" t="s">
        <v>9</v>
      </c>
      <c r="E12" s="11" t="s">
        <v>13</v>
      </c>
      <c r="F12" s="13">
        <v>1500</v>
      </c>
      <c r="G12" s="13">
        <v>1500</v>
      </c>
      <c r="H12" s="38">
        <f t="shared" si="0"/>
        <v>0</v>
      </c>
      <c r="I12" s="37">
        <f t="shared" si="1"/>
        <v>0</v>
      </c>
      <c r="J12" s="12"/>
    </row>
    <row r="13" spans="1:10" ht="25.5" x14ac:dyDescent="0.25">
      <c r="A13" s="10" t="s">
        <v>172</v>
      </c>
      <c r="B13" s="10" t="s">
        <v>173</v>
      </c>
      <c r="C13" s="11" t="s">
        <v>27</v>
      </c>
      <c r="D13" s="11" t="s">
        <v>9</v>
      </c>
      <c r="E13" s="11" t="s">
        <v>174</v>
      </c>
      <c r="F13" s="13">
        <v>15146.01</v>
      </c>
      <c r="G13" s="13">
        <v>15146.01</v>
      </c>
      <c r="H13" s="38">
        <f t="shared" si="0"/>
        <v>0</v>
      </c>
      <c r="I13" s="37">
        <f t="shared" si="1"/>
        <v>0</v>
      </c>
      <c r="J13" s="12"/>
    </row>
    <row r="14" spans="1:10" ht="25.5" x14ac:dyDescent="0.25">
      <c r="A14" s="10" t="s">
        <v>175</v>
      </c>
      <c r="B14" s="10" t="s">
        <v>176</v>
      </c>
      <c r="C14" s="11" t="s">
        <v>954</v>
      </c>
      <c r="D14" s="11" t="s">
        <v>177</v>
      </c>
      <c r="E14" s="11" t="s">
        <v>105</v>
      </c>
      <c r="F14" s="13">
        <v>3900</v>
      </c>
      <c r="G14" s="13">
        <v>3900</v>
      </c>
      <c r="H14" s="38">
        <f t="shared" si="0"/>
        <v>0</v>
      </c>
      <c r="I14" s="37">
        <f t="shared" si="1"/>
        <v>0</v>
      </c>
      <c r="J14" s="12"/>
    </row>
    <row r="15" spans="1:10" ht="25.5" x14ac:dyDescent="0.25">
      <c r="A15" s="10" t="s">
        <v>178</v>
      </c>
      <c r="B15" s="10" t="s">
        <v>179</v>
      </c>
      <c r="C15" s="11" t="s">
        <v>143</v>
      </c>
      <c r="D15" s="11" t="s">
        <v>10</v>
      </c>
      <c r="E15" s="11" t="s">
        <v>180</v>
      </c>
      <c r="F15" s="13">
        <v>11700</v>
      </c>
      <c r="G15" s="13">
        <v>11700</v>
      </c>
      <c r="H15" s="38">
        <f t="shared" si="0"/>
        <v>0</v>
      </c>
      <c r="I15" s="37">
        <f t="shared" si="1"/>
        <v>0</v>
      </c>
      <c r="J15" s="12"/>
    </row>
    <row r="16" spans="1:10" x14ac:dyDescent="0.25">
      <c r="A16" s="10">
        <v>43641</v>
      </c>
      <c r="B16" s="10">
        <v>43891</v>
      </c>
      <c r="C16" s="11" t="s">
        <v>181</v>
      </c>
      <c r="D16" s="11" t="s">
        <v>10</v>
      </c>
      <c r="E16" s="11" t="s">
        <v>182</v>
      </c>
      <c r="F16" s="13">
        <v>12366</v>
      </c>
      <c r="G16" s="13">
        <v>12366</v>
      </c>
      <c r="H16" s="38">
        <f t="shared" si="0"/>
        <v>0</v>
      </c>
      <c r="I16" s="37">
        <f t="shared" si="1"/>
        <v>0</v>
      </c>
      <c r="J16" s="12"/>
    </row>
    <row r="17" spans="1:10" ht="25.5" x14ac:dyDescent="0.25">
      <c r="A17" s="10">
        <v>43167</v>
      </c>
      <c r="B17" s="10">
        <v>43893</v>
      </c>
      <c r="C17" s="11" t="s">
        <v>183</v>
      </c>
      <c r="D17" s="11" t="s">
        <v>9</v>
      </c>
      <c r="E17" s="11" t="s">
        <v>13</v>
      </c>
      <c r="F17" s="13">
        <v>39880</v>
      </c>
      <c r="G17" s="13">
        <v>39880</v>
      </c>
      <c r="H17" s="38">
        <f t="shared" si="0"/>
        <v>0</v>
      </c>
      <c r="I17" s="37">
        <f t="shared" si="1"/>
        <v>0</v>
      </c>
      <c r="J17" s="12"/>
    </row>
    <row r="18" spans="1:10" ht="25.5" x14ac:dyDescent="0.25">
      <c r="A18" s="10" t="s">
        <v>175</v>
      </c>
      <c r="B18" s="10" t="s">
        <v>184</v>
      </c>
      <c r="C18" s="11" t="s">
        <v>95</v>
      </c>
      <c r="D18" s="11" t="s">
        <v>9</v>
      </c>
      <c r="E18" s="11" t="s">
        <v>185</v>
      </c>
      <c r="F18" s="13">
        <v>21000</v>
      </c>
      <c r="G18" s="13">
        <v>21000</v>
      </c>
      <c r="H18" s="38">
        <f t="shared" si="0"/>
        <v>0</v>
      </c>
      <c r="I18" s="37">
        <f t="shared" si="1"/>
        <v>0</v>
      </c>
      <c r="J18" s="12"/>
    </row>
    <row r="19" spans="1:10" ht="25.5" x14ac:dyDescent="0.25">
      <c r="A19" s="10" t="s">
        <v>175</v>
      </c>
      <c r="B19" s="10" t="s">
        <v>186</v>
      </c>
      <c r="C19" s="11" t="s">
        <v>187</v>
      </c>
      <c r="D19" s="11" t="s">
        <v>10</v>
      </c>
      <c r="E19" s="11" t="s">
        <v>188</v>
      </c>
      <c r="F19" s="13">
        <v>800</v>
      </c>
      <c r="G19" s="13">
        <v>0</v>
      </c>
      <c r="H19" s="38">
        <f t="shared" si="0"/>
        <v>800</v>
      </c>
      <c r="I19" s="37">
        <f t="shared" si="1"/>
        <v>1</v>
      </c>
      <c r="J19" s="12"/>
    </row>
    <row r="20" spans="1:10" ht="25.5" x14ac:dyDescent="0.25">
      <c r="A20" s="10">
        <v>43122</v>
      </c>
      <c r="B20" s="10">
        <v>43921</v>
      </c>
      <c r="C20" s="11" t="s">
        <v>90</v>
      </c>
      <c r="D20" s="11" t="s">
        <v>9</v>
      </c>
      <c r="E20" s="11" t="s">
        <v>189</v>
      </c>
      <c r="F20" s="13">
        <v>46229.81</v>
      </c>
      <c r="G20" s="13">
        <v>46229.81</v>
      </c>
      <c r="H20" s="38">
        <f t="shared" si="0"/>
        <v>0</v>
      </c>
      <c r="I20" s="37">
        <f t="shared" si="1"/>
        <v>0</v>
      </c>
      <c r="J20" s="12"/>
    </row>
    <row r="21" spans="1:10" x14ac:dyDescent="0.25">
      <c r="A21" s="10" t="s">
        <v>101</v>
      </c>
      <c r="B21" s="10" t="s">
        <v>190</v>
      </c>
      <c r="C21" s="11" t="s">
        <v>952</v>
      </c>
      <c r="D21" s="11" t="s">
        <v>10</v>
      </c>
      <c r="E21" s="11" t="s">
        <v>39</v>
      </c>
      <c r="F21" s="13">
        <v>52000</v>
      </c>
      <c r="G21" s="13">
        <v>52000</v>
      </c>
      <c r="H21" s="38">
        <f t="shared" si="0"/>
        <v>0</v>
      </c>
      <c r="I21" s="37">
        <f t="shared" si="1"/>
        <v>0</v>
      </c>
      <c r="J21" s="12"/>
    </row>
    <row r="22" spans="1:10" ht="25.5" x14ac:dyDescent="0.25">
      <c r="A22" s="10" t="s">
        <v>101</v>
      </c>
      <c r="B22" s="10" t="s">
        <v>190</v>
      </c>
      <c r="C22" s="11" t="s">
        <v>71</v>
      </c>
      <c r="D22" s="11" t="s">
        <v>10</v>
      </c>
      <c r="E22" s="11" t="s">
        <v>72</v>
      </c>
      <c r="F22" s="13">
        <v>8550</v>
      </c>
      <c r="G22" s="13">
        <v>8550</v>
      </c>
      <c r="H22" s="38">
        <f t="shared" si="0"/>
        <v>0</v>
      </c>
      <c r="I22" s="37">
        <f t="shared" si="1"/>
        <v>0</v>
      </c>
      <c r="J22" s="12"/>
    </row>
    <row r="23" spans="1:10" ht="25.5" x14ac:dyDescent="0.25">
      <c r="A23" s="10" t="s">
        <v>191</v>
      </c>
      <c r="B23" s="10" t="s">
        <v>190</v>
      </c>
      <c r="C23" s="11" t="s">
        <v>192</v>
      </c>
      <c r="D23" s="11" t="s">
        <v>10</v>
      </c>
      <c r="E23" s="11" t="s">
        <v>193</v>
      </c>
      <c r="F23" s="13">
        <v>2250</v>
      </c>
      <c r="G23" s="13">
        <v>0</v>
      </c>
      <c r="H23" s="38">
        <f t="shared" si="0"/>
        <v>2250</v>
      </c>
      <c r="I23" s="37">
        <f t="shared" si="1"/>
        <v>1</v>
      </c>
      <c r="J23" s="12"/>
    </row>
    <row r="24" spans="1:10" ht="25.5" x14ac:dyDescent="0.25">
      <c r="A24" s="10" t="s">
        <v>113</v>
      </c>
      <c r="B24" s="10" t="s">
        <v>194</v>
      </c>
      <c r="C24" s="11" t="s">
        <v>17</v>
      </c>
      <c r="D24" s="11" t="s">
        <v>9</v>
      </c>
      <c r="E24" s="11" t="s">
        <v>73</v>
      </c>
      <c r="F24" s="13">
        <v>47182</v>
      </c>
      <c r="G24" s="13">
        <v>47182</v>
      </c>
      <c r="H24" s="38">
        <f t="shared" si="0"/>
        <v>0</v>
      </c>
      <c r="I24" s="37">
        <f t="shared" si="1"/>
        <v>0</v>
      </c>
      <c r="J24" s="12"/>
    </row>
    <row r="25" spans="1:10" ht="25.5" x14ac:dyDescent="0.25">
      <c r="A25" s="10" t="s">
        <v>129</v>
      </c>
      <c r="B25" s="10" t="s">
        <v>195</v>
      </c>
      <c r="C25" s="11" t="s">
        <v>70</v>
      </c>
      <c r="D25" s="11" t="s">
        <v>9</v>
      </c>
      <c r="E25" s="11" t="s">
        <v>13</v>
      </c>
      <c r="F25" s="13">
        <v>17348</v>
      </c>
      <c r="G25" s="13">
        <v>17348</v>
      </c>
      <c r="H25" s="38">
        <f t="shared" si="0"/>
        <v>0</v>
      </c>
      <c r="I25" s="37">
        <f t="shared" si="1"/>
        <v>0</v>
      </c>
      <c r="J25" s="12"/>
    </row>
    <row r="26" spans="1:10" ht="25.5" x14ac:dyDescent="0.25">
      <c r="A26" s="10" t="s">
        <v>154</v>
      </c>
      <c r="B26" s="10" t="s">
        <v>195</v>
      </c>
      <c r="C26" s="11" t="s">
        <v>38</v>
      </c>
      <c r="D26" s="11" t="s">
        <v>9</v>
      </c>
      <c r="E26" s="11" t="s">
        <v>196</v>
      </c>
      <c r="F26" s="13">
        <v>42500</v>
      </c>
      <c r="G26" s="13">
        <v>42500</v>
      </c>
      <c r="H26" s="38">
        <f t="shared" si="0"/>
        <v>0</v>
      </c>
      <c r="I26" s="37">
        <f t="shared" si="1"/>
        <v>0</v>
      </c>
      <c r="J26" s="12"/>
    </row>
    <row r="27" spans="1:10" ht="25.5" x14ac:dyDescent="0.25">
      <c r="A27" s="10">
        <v>43618</v>
      </c>
      <c r="B27" s="10">
        <v>43983</v>
      </c>
      <c r="C27" s="11" t="s">
        <v>103</v>
      </c>
      <c r="D27" s="11" t="s">
        <v>10</v>
      </c>
      <c r="E27" s="11" t="s">
        <v>104</v>
      </c>
      <c r="F27" s="13">
        <v>14763.72</v>
      </c>
      <c r="G27" s="13">
        <v>14763.72</v>
      </c>
      <c r="H27" s="38">
        <f t="shared" si="0"/>
        <v>0</v>
      </c>
      <c r="I27" s="37">
        <f t="shared" si="1"/>
        <v>0</v>
      </c>
      <c r="J27" s="12"/>
    </row>
    <row r="28" spans="1:10" ht="25.5" x14ac:dyDescent="0.25">
      <c r="A28" s="14">
        <v>42747</v>
      </c>
      <c r="B28" s="14">
        <v>44012</v>
      </c>
      <c r="C28" s="10" t="s">
        <v>197</v>
      </c>
      <c r="D28" s="10" t="s">
        <v>9</v>
      </c>
      <c r="E28" s="10" t="s">
        <v>198</v>
      </c>
      <c r="F28" s="13">
        <v>161700</v>
      </c>
      <c r="G28" s="13">
        <f>F28</f>
        <v>161700</v>
      </c>
      <c r="H28" s="38">
        <f t="shared" si="0"/>
        <v>0</v>
      </c>
      <c r="I28" s="37">
        <f t="shared" si="1"/>
        <v>0</v>
      </c>
      <c r="J28" s="12"/>
    </row>
    <row r="29" spans="1:10" x14ac:dyDescent="0.25">
      <c r="A29" s="10" t="s">
        <v>107</v>
      </c>
      <c r="B29" s="10" t="s">
        <v>199</v>
      </c>
      <c r="C29" s="11" t="s">
        <v>65</v>
      </c>
      <c r="D29" s="11" t="s">
        <v>47</v>
      </c>
      <c r="E29" s="11" t="s">
        <v>66</v>
      </c>
      <c r="F29" s="13">
        <v>10000</v>
      </c>
      <c r="G29" s="13">
        <f>F29</f>
        <v>10000</v>
      </c>
      <c r="H29" s="38">
        <f t="shared" si="0"/>
        <v>0</v>
      </c>
      <c r="I29" s="37">
        <f t="shared" si="1"/>
        <v>0</v>
      </c>
      <c r="J29" s="12"/>
    </row>
    <row r="30" spans="1:10" ht="25.5" x14ac:dyDescent="0.25">
      <c r="A30" s="10" t="s">
        <v>200</v>
      </c>
      <c r="B30" s="10" t="s">
        <v>199</v>
      </c>
      <c r="C30" s="11" t="s">
        <v>85</v>
      </c>
      <c r="D30" s="11" t="s">
        <v>9</v>
      </c>
      <c r="E30" s="11" t="s">
        <v>108</v>
      </c>
      <c r="F30" s="13">
        <f>88000</f>
        <v>88000</v>
      </c>
      <c r="G30" s="13">
        <v>62570</v>
      </c>
      <c r="H30" s="38">
        <f t="shared" si="0"/>
        <v>25430</v>
      </c>
      <c r="I30" s="37">
        <f t="shared" si="1"/>
        <v>0.28897727272727275</v>
      </c>
      <c r="J30" s="12"/>
    </row>
    <row r="31" spans="1:10" ht="25.5" x14ac:dyDescent="0.25">
      <c r="A31" s="10" t="s">
        <v>119</v>
      </c>
      <c r="B31" s="10" t="s">
        <v>199</v>
      </c>
      <c r="C31" s="11" t="s">
        <v>25</v>
      </c>
      <c r="D31" s="11" t="s">
        <v>9</v>
      </c>
      <c r="E31" s="11" t="s">
        <v>201</v>
      </c>
      <c r="F31" s="13">
        <v>90000</v>
      </c>
      <c r="G31" s="13">
        <v>72000</v>
      </c>
      <c r="H31" s="38">
        <f t="shared" si="0"/>
        <v>18000</v>
      </c>
      <c r="I31" s="37">
        <f t="shared" si="1"/>
        <v>0.2</v>
      </c>
      <c r="J31" s="12"/>
    </row>
    <row r="32" spans="1:10" ht="25.5" x14ac:dyDescent="0.25">
      <c r="A32" s="10" t="s">
        <v>119</v>
      </c>
      <c r="B32" s="10" t="s">
        <v>199</v>
      </c>
      <c r="C32" s="11" t="s">
        <v>25</v>
      </c>
      <c r="D32" s="11" t="s">
        <v>9</v>
      </c>
      <c r="E32" s="11" t="s">
        <v>202</v>
      </c>
      <c r="F32" s="13">
        <v>50000</v>
      </c>
      <c r="G32" s="13">
        <v>50500</v>
      </c>
      <c r="H32" s="38">
        <f t="shared" si="0"/>
        <v>-500</v>
      </c>
      <c r="I32" s="37">
        <f t="shared" si="1"/>
        <v>-0.01</v>
      </c>
      <c r="J32" s="12"/>
    </row>
    <row r="33" spans="1:10" ht="25.5" x14ac:dyDescent="0.25">
      <c r="A33" s="10" t="s">
        <v>145</v>
      </c>
      <c r="B33" s="10" t="s">
        <v>199</v>
      </c>
      <c r="C33" s="11" t="s">
        <v>146</v>
      </c>
      <c r="D33" s="11" t="s">
        <v>9</v>
      </c>
      <c r="E33" s="11" t="s">
        <v>147</v>
      </c>
      <c r="F33" s="13">
        <v>36937.854999999996</v>
      </c>
      <c r="G33" s="13">
        <v>22017.86</v>
      </c>
      <c r="H33" s="38">
        <f t="shared" si="0"/>
        <v>14919.994999999995</v>
      </c>
      <c r="I33" s="37">
        <f t="shared" si="1"/>
        <v>0.40392153253078711</v>
      </c>
      <c r="J33" s="12"/>
    </row>
    <row r="34" spans="1:10" x14ac:dyDescent="0.25">
      <c r="A34" s="10">
        <v>43826</v>
      </c>
      <c r="B34" s="10">
        <v>44012</v>
      </c>
      <c r="C34" s="12" t="s">
        <v>955</v>
      </c>
      <c r="D34" s="12" t="s">
        <v>11</v>
      </c>
      <c r="E34" s="12" t="s">
        <v>203</v>
      </c>
      <c r="F34" s="13">
        <v>9600</v>
      </c>
      <c r="G34" s="13">
        <f t="shared" ref="G34:G47" si="2">F34</f>
        <v>9600</v>
      </c>
      <c r="H34" s="38">
        <f t="shared" si="0"/>
        <v>0</v>
      </c>
      <c r="I34" s="37">
        <f t="shared" si="1"/>
        <v>0</v>
      </c>
      <c r="J34" s="12"/>
    </row>
    <row r="35" spans="1:10" ht="25.5" x14ac:dyDescent="0.25">
      <c r="A35" s="10" t="s">
        <v>204</v>
      </c>
      <c r="B35" s="10" t="s">
        <v>199</v>
      </c>
      <c r="C35" s="11" t="s">
        <v>109</v>
      </c>
      <c r="D35" s="11" t="s">
        <v>9</v>
      </c>
      <c r="E35" s="11" t="s">
        <v>110</v>
      </c>
      <c r="F35" s="13">
        <v>7000</v>
      </c>
      <c r="G35" s="13">
        <f t="shared" si="2"/>
        <v>7000</v>
      </c>
      <c r="H35" s="38">
        <f t="shared" si="0"/>
        <v>0</v>
      </c>
      <c r="I35" s="37">
        <f t="shared" si="1"/>
        <v>0</v>
      </c>
      <c r="J35" s="12"/>
    </row>
    <row r="36" spans="1:10" ht="25.5" x14ac:dyDescent="0.25">
      <c r="A36" s="10" t="s">
        <v>205</v>
      </c>
      <c r="B36" s="10" t="s">
        <v>199</v>
      </c>
      <c r="C36" s="11" t="s">
        <v>206</v>
      </c>
      <c r="D36" s="11" t="s">
        <v>9</v>
      </c>
      <c r="E36" s="11" t="s">
        <v>207</v>
      </c>
      <c r="F36" s="13">
        <f>8*9485.6</f>
        <v>75884.800000000003</v>
      </c>
      <c r="G36" s="13">
        <f t="shared" si="2"/>
        <v>75884.800000000003</v>
      </c>
      <c r="H36" s="38">
        <f t="shared" si="0"/>
        <v>0</v>
      </c>
      <c r="I36" s="37">
        <f t="shared" si="1"/>
        <v>0</v>
      </c>
      <c r="J36" s="12"/>
    </row>
    <row r="37" spans="1:10" ht="25.5" x14ac:dyDescent="0.25">
      <c r="A37" s="10" t="s">
        <v>208</v>
      </c>
      <c r="B37" s="10" t="s">
        <v>199</v>
      </c>
      <c r="C37" s="11" t="s">
        <v>111</v>
      </c>
      <c r="D37" s="11" t="s">
        <v>9</v>
      </c>
      <c r="E37" s="11" t="s">
        <v>209</v>
      </c>
      <c r="F37" s="13">
        <v>151982.51999999999</v>
      </c>
      <c r="G37" s="13">
        <f t="shared" si="2"/>
        <v>151982.51999999999</v>
      </c>
      <c r="H37" s="38">
        <f t="shared" si="0"/>
        <v>0</v>
      </c>
      <c r="I37" s="37">
        <f t="shared" si="1"/>
        <v>0</v>
      </c>
      <c r="J37" s="12"/>
    </row>
    <row r="38" spans="1:10" ht="25.5" x14ac:dyDescent="0.25">
      <c r="A38" s="10" t="s">
        <v>210</v>
      </c>
      <c r="B38" s="10" t="s">
        <v>211</v>
      </c>
      <c r="C38" s="11" t="s">
        <v>83</v>
      </c>
      <c r="D38" s="11" t="s">
        <v>9</v>
      </c>
      <c r="E38" s="11" t="s">
        <v>212</v>
      </c>
      <c r="F38" s="13">
        <v>7000</v>
      </c>
      <c r="G38" s="13">
        <f t="shared" si="2"/>
        <v>7000</v>
      </c>
      <c r="H38" s="38">
        <f t="shared" si="0"/>
        <v>0</v>
      </c>
      <c r="I38" s="37">
        <f t="shared" si="1"/>
        <v>0</v>
      </c>
      <c r="J38" s="12"/>
    </row>
    <row r="39" spans="1:10" ht="25.5" x14ac:dyDescent="0.25">
      <c r="A39" s="10" t="s">
        <v>213</v>
      </c>
      <c r="B39" s="10" t="s">
        <v>214</v>
      </c>
      <c r="C39" s="11" t="s">
        <v>215</v>
      </c>
      <c r="D39" s="11" t="s">
        <v>9</v>
      </c>
      <c r="E39" s="11" t="s">
        <v>216</v>
      </c>
      <c r="F39" s="13">
        <v>22000</v>
      </c>
      <c r="G39" s="13">
        <f t="shared" si="2"/>
        <v>22000</v>
      </c>
      <c r="H39" s="38">
        <f t="shared" si="0"/>
        <v>0</v>
      </c>
      <c r="I39" s="37">
        <f t="shared" si="1"/>
        <v>0</v>
      </c>
      <c r="J39" s="12"/>
    </row>
    <row r="40" spans="1:10" ht="25.5" x14ac:dyDescent="0.25">
      <c r="A40" s="10" t="s">
        <v>214</v>
      </c>
      <c r="B40" s="10" t="s">
        <v>217</v>
      </c>
      <c r="C40" s="11" t="s">
        <v>215</v>
      </c>
      <c r="D40" s="11" t="s">
        <v>9</v>
      </c>
      <c r="E40" s="11" t="s">
        <v>218</v>
      </c>
      <c r="F40" s="13">
        <v>27000</v>
      </c>
      <c r="G40" s="13">
        <f t="shared" si="2"/>
        <v>27000</v>
      </c>
      <c r="H40" s="38">
        <f t="shared" si="0"/>
        <v>0</v>
      </c>
      <c r="I40" s="37">
        <f t="shared" si="1"/>
        <v>0</v>
      </c>
      <c r="J40" s="12"/>
    </row>
    <row r="41" spans="1:10" ht="38.25" x14ac:dyDescent="0.25">
      <c r="A41" s="10" t="s">
        <v>217</v>
      </c>
      <c r="B41" s="10" t="s">
        <v>219</v>
      </c>
      <c r="C41" s="11" t="s">
        <v>29</v>
      </c>
      <c r="D41" s="12" t="s">
        <v>9</v>
      </c>
      <c r="E41" s="11" t="s">
        <v>220</v>
      </c>
      <c r="F41" s="13">
        <v>57000</v>
      </c>
      <c r="G41" s="13">
        <f t="shared" si="2"/>
        <v>57000</v>
      </c>
      <c r="H41" s="38">
        <f t="shared" si="0"/>
        <v>0</v>
      </c>
      <c r="I41" s="37">
        <f t="shared" si="1"/>
        <v>0</v>
      </c>
      <c r="J41" s="12"/>
    </row>
    <row r="42" spans="1:10" ht="25.5" x14ac:dyDescent="0.25">
      <c r="A42" s="10" t="s">
        <v>221</v>
      </c>
      <c r="B42" s="10" t="s">
        <v>219</v>
      </c>
      <c r="C42" s="11" t="s">
        <v>49</v>
      </c>
      <c r="D42" s="12" t="s">
        <v>9</v>
      </c>
      <c r="E42" s="11" t="s">
        <v>222</v>
      </c>
      <c r="F42" s="13">
        <v>500</v>
      </c>
      <c r="G42" s="13">
        <f t="shared" si="2"/>
        <v>500</v>
      </c>
      <c r="H42" s="38">
        <f t="shared" si="0"/>
        <v>0</v>
      </c>
      <c r="I42" s="37">
        <f t="shared" si="1"/>
        <v>0</v>
      </c>
      <c r="J42" s="12"/>
    </row>
    <row r="43" spans="1:10" ht="25.5" x14ac:dyDescent="0.25">
      <c r="A43" s="10" t="s">
        <v>223</v>
      </c>
      <c r="B43" s="10" t="s">
        <v>224</v>
      </c>
      <c r="C43" s="11" t="s">
        <v>225</v>
      </c>
      <c r="D43" s="11" t="s">
        <v>11</v>
      </c>
      <c r="E43" s="11" t="s">
        <v>226</v>
      </c>
      <c r="F43" s="13">
        <v>5640</v>
      </c>
      <c r="G43" s="13">
        <f t="shared" si="2"/>
        <v>5640</v>
      </c>
      <c r="H43" s="38">
        <f t="shared" si="0"/>
        <v>0</v>
      </c>
      <c r="I43" s="37">
        <f t="shared" si="1"/>
        <v>0</v>
      </c>
      <c r="J43" s="12"/>
    </row>
    <row r="44" spans="1:10" ht="25.5" x14ac:dyDescent="0.25">
      <c r="A44" s="10" t="s">
        <v>227</v>
      </c>
      <c r="B44" s="10" t="s">
        <v>228</v>
      </c>
      <c r="C44" s="11" t="s">
        <v>96</v>
      </c>
      <c r="D44" s="11" t="s">
        <v>9</v>
      </c>
      <c r="E44" s="11" t="s">
        <v>114</v>
      </c>
      <c r="F44" s="13">
        <v>72452</v>
      </c>
      <c r="G44" s="13">
        <f t="shared" si="2"/>
        <v>72452</v>
      </c>
      <c r="H44" s="38">
        <f t="shared" si="0"/>
        <v>0</v>
      </c>
      <c r="I44" s="37">
        <f t="shared" si="1"/>
        <v>0</v>
      </c>
      <c r="J44" s="12"/>
    </row>
    <row r="45" spans="1:10" ht="25.5" x14ac:dyDescent="0.25">
      <c r="A45" s="14">
        <v>43517</v>
      </c>
      <c r="B45" s="14">
        <v>44044</v>
      </c>
      <c r="C45" s="10" t="s">
        <v>197</v>
      </c>
      <c r="D45" s="10" t="s">
        <v>9</v>
      </c>
      <c r="E45" s="10" t="s">
        <v>198</v>
      </c>
      <c r="F45" s="13">
        <v>84000</v>
      </c>
      <c r="G45" s="13">
        <f t="shared" si="2"/>
        <v>84000</v>
      </c>
      <c r="H45" s="38">
        <f t="shared" si="0"/>
        <v>0</v>
      </c>
      <c r="I45" s="37">
        <f t="shared" si="1"/>
        <v>0</v>
      </c>
      <c r="J45" s="12"/>
    </row>
    <row r="46" spans="1:10" ht="25.5" x14ac:dyDescent="0.25">
      <c r="A46" s="10" t="s">
        <v>217</v>
      </c>
      <c r="B46" s="10" t="s">
        <v>229</v>
      </c>
      <c r="C46" s="11" t="s">
        <v>83</v>
      </c>
      <c r="D46" s="12" t="s">
        <v>9</v>
      </c>
      <c r="E46" s="11" t="s">
        <v>230</v>
      </c>
      <c r="F46" s="13">
        <v>6000</v>
      </c>
      <c r="G46" s="13">
        <f t="shared" si="2"/>
        <v>6000</v>
      </c>
      <c r="H46" s="38">
        <f t="shared" si="0"/>
        <v>0</v>
      </c>
      <c r="I46" s="37">
        <f t="shared" si="1"/>
        <v>0</v>
      </c>
      <c r="J46" s="12"/>
    </row>
    <row r="47" spans="1:10" ht="25.5" x14ac:dyDescent="0.25">
      <c r="A47" s="10" t="s">
        <v>217</v>
      </c>
      <c r="B47" s="10" t="s">
        <v>231</v>
      </c>
      <c r="C47" s="11" t="s">
        <v>83</v>
      </c>
      <c r="D47" s="12" t="s">
        <v>9</v>
      </c>
      <c r="E47" s="11" t="s">
        <v>232</v>
      </c>
      <c r="F47" s="13">
        <v>24000</v>
      </c>
      <c r="G47" s="13">
        <f t="shared" si="2"/>
        <v>24000</v>
      </c>
      <c r="H47" s="38">
        <f t="shared" si="0"/>
        <v>0</v>
      </c>
      <c r="I47" s="37">
        <f t="shared" si="1"/>
        <v>0</v>
      </c>
      <c r="J47" s="12"/>
    </row>
    <row r="48" spans="1:10" ht="25.5" x14ac:dyDescent="0.2">
      <c r="A48" s="18">
        <v>44032</v>
      </c>
      <c r="B48" s="18">
        <v>44052</v>
      </c>
      <c r="C48" s="21" t="s">
        <v>986</v>
      </c>
      <c r="D48" s="21" t="s">
        <v>9</v>
      </c>
      <c r="E48" s="21" t="s">
        <v>987</v>
      </c>
      <c r="F48" s="24">
        <v>26000</v>
      </c>
      <c r="G48" s="24">
        <v>26000</v>
      </c>
      <c r="H48" s="24">
        <f>(G48-F48)</f>
        <v>0</v>
      </c>
      <c r="I48" s="29">
        <f>IFERROR(+H48/G48,0)</f>
        <v>0</v>
      </c>
      <c r="J48" s="33"/>
    </row>
    <row r="49" spans="1:10" ht="25.5" x14ac:dyDescent="0.25">
      <c r="A49" s="10" t="s">
        <v>217</v>
      </c>
      <c r="B49" s="10" t="s">
        <v>233</v>
      </c>
      <c r="C49" s="11" t="s">
        <v>215</v>
      </c>
      <c r="D49" s="12" t="s">
        <v>9</v>
      </c>
      <c r="E49" s="11" t="s">
        <v>234</v>
      </c>
      <c r="F49" s="13">
        <v>26000</v>
      </c>
      <c r="G49" s="13">
        <f t="shared" ref="G49:G65" si="3">F49</f>
        <v>26000</v>
      </c>
      <c r="H49" s="38">
        <f t="shared" ref="H49:H65" si="4">F49-G49</f>
        <v>0</v>
      </c>
      <c r="I49" s="37">
        <f t="shared" ref="I49:I65" si="5">H49/F49</f>
        <v>0</v>
      </c>
      <c r="J49" s="12"/>
    </row>
    <row r="50" spans="1:10" ht="25.5" x14ac:dyDescent="0.25">
      <c r="A50" s="10" t="s">
        <v>235</v>
      </c>
      <c r="B50" s="10" t="s">
        <v>236</v>
      </c>
      <c r="C50" s="11" t="s">
        <v>237</v>
      </c>
      <c r="D50" s="12" t="s">
        <v>41</v>
      </c>
      <c r="E50" s="11" t="s">
        <v>238</v>
      </c>
      <c r="F50" s="13">
        <v>15000</v>
      </c>
      <c r="G50" s="13">
        <f t="shared" si="3"/>
        <v>15000</v>
      </c>
      <c r="H50" s="38">
        <f t="shared" si="4"/>
        <v>0</v>
      </c>
      <c r="I50" s="37">
        <f t="shared" si="5"/>
        <v>0</v>
      </c>
      <c r="J50" s="12"/>
    </row>
    <row r="51" spans="1:10" ht="25.5" x14ac:dyDescent="0.25">
      <c r="A51" s="10" t="s">
        <v>217</v>
      </c>
      <c r="B51" s="10" t="s">
        <v>239</v>
      </c>
      <c r="C51" s="11" t="s">
        <v>215</v>
      </c>
      <c r="D51" s="12" t="s">
        <v>9</v>
      </c>
      <c r="E51" s="11" t="s">
        <v>240</v>
      </c>
      <c r="F51" s="13">
        <v>19500</v>
      </c>
      <c r="G51" s="13">
        <f t="shared" si="3"/>
        <v>19500</v>
      </c>
      <c r="H51" s="38">
        <f t="shared" si="4"/>
        <v>0</v>
      </c>
      <c r="I51" s="37">
        <f t="shared" si="5"/>
        <v>0</v>
      </c>
      <c r="J51" s="12"/>
    </row>
    <row r="52" spans="1:10" ht="25.5" x14ac:dyDescent="0.25">
      <c r="A52" s="10" t="s">
        <v>217</v>
      </c>
      <c r="B52" s="10" t="s">
        <v>241</v>
      </c>
      <c r="C52" s="11" t="s">
        <v>115</v>
      </c>
      <c r="D52" s="12" t="s">
        <v>41</v>
      </c>
      <c r="E52" s="11" t="s">
        <v>242</v>
      </c>
      <c r="F52" s="13">
        <v>20000</v>
      </c>
      <c r="G52" s="13">
        <f t="shared" si="3"/>
        <v>20000</v>
      </c>
      <c r="H52" s="38">
        <f t="shared" si="4"/>
        <v>0</v>
      </c>
      <c r="I52" s="37">
        <f t="shared" si="5"/>
        <v>0</v>
      </c>
      <c r="J52" s="12"/>
    </row>
    <row r="53" spans="1:10" ht="25.5" x14ac:dyDescent="0.25">
      <c r="A53" s="10" t="s">
        <v>243</v>
      </c>
      <c r="B53" s="10" t="s">
        <v>244</v>
      </c>
      <c r="C53" s="11" t="s">
        <v>245</v>
      </c>
      <c r="D53" s="11" t="s">
        <v>9</v>
      </c>
      <c r="E53" s="11" t="s">
        <v>246</v>
      </c>
      <c r="F53" s="13">
        <v>10000</v>
      </c>
      <c r="G53" s="13">
        <f t="shared" si="3"/>
        <v>10000</v>
      </c>
      <c r="H53" s="38">
        <f t="shared" si="4"/>
        <v>0</v>
      </c>
      <c r="I53" s="37">
        <f t="shared" si="5"/>
        <v>0</v>
      </c>
      <c r="J53" s="12"/>
    </row>
    <row r="54" spans="1:10" ht="25.5" x14ac:dyDescent="0.25">
      <c r="A54" s="10" t="s">
        <v>233</v>
      </c>
      <c r="B54" s="10" t="s">
        <v>247</v>
      </c>
      <c r="C54" s="11" t="s">
        <v>248</v>
      </c>
      <c r="D54" s="12" t="s">
        <v>9</v>
      </c>
      <c r="E54" s="11" t="s">
        <v>249</v>
      </c>
      <c r="F54" s="13">
        <v>25000</v>
      </c>
      <c r="G54" s="13">
        <f t="shared" si="3"/>
        <v>25000</v>
      </c>
      <c r="H54" s="38">
        <f t="shared" si="4"/>
        <v>0</v>
      </c>
      <c r="I54" s="37">
        <f t="shared" si="5"/>
        <v>0</v>
      </c>
      <c r="J54" s="12"/>
    </row>
    <row r="55" spans="1:10" ht="25.5" x14ac:dyDescent="0.25">
      <c r="A55" s="10" t="s">
        <v>233</v>
      </c>
      <c r="B55" s="10" t="s">
        <v>250</v>
      </c>
      <c r="C55" s="11" t="s">
        <v>248</v>
      </c>
      <c r="D55" s="12" t="s">
        <v>9</v>
      </c>
      <c r="E55" s="11" t="s">
        <v>251</v>
      </c>
      <c r="F55" s="13">
        <v>25000</v>
      </c>
      <c r="G55" s="13">
        <f t="shared" si="3"/>
        <v>25000</v>
      </c>
      <c r="H55" s="38">
        <f t="shared" si="4"/>
        <v>0</v>
      </c>
      <c r="I55" s="37">
        <f t="shared" si="5"/>
        <v>0</v>
      </c>
      <c r="J55" s="12"/>
    </row>
    <row r="56" spans="1:10" ht="25.5" x14ac:dyDescent="0.25">
      <c r="A56" s="10" t="s">
        <v>233</v>
      </c>
      <c r="B56" s="10" t="s">
        <v>252</v>
      </c>
      <c r="C56" s="11" t="s">
        <v>253</v>
      </c>
      <c r="D56" s="12" t="s">
        <v>9</v>
      </c>
      <c r="E56" s="11" t="s">
        <v>254</v>
      </c>
      <c r="F56" s="13">
        <v>20000</v>
      </c>
      <c r="G56" s="13">
        <f t="shared" si="3"/>
        <v>20000</v>
      </c>
      <c r="H56" s="38">
        <f t="shared" si="4"/>
        <v>0</v>
      </c>
      <c r="I56" s="37">
        <f t="shared" si="5"/>
        <v>0</v>
      </c>
      <c r="J56" s="12"/>
    </row>
    <row r="57" spans="1:10" ht="25.5" x14ac:dyDescent="0.25">
      <c r="A57" s="10" t="s">
        <v>123</v>
      </c>
      <c r="B57" s="10" t="s">
        <v>255</v>
      </c>
      <c r="C57" s="11" t="s">
        <v>256</v>
      </c>
      <c r="D57" s="11" t="s">
        <v>9</v>
      </c>
      <c r="E57" s="12" t="s">
        <v>13</v>
      </c>
      <c r="F57" s="13">
        <v>24427</v>
      </c>
      <c r="G57" s="13">
        <f t="shared" si="3"/>
        <v>24427</v>
      </c>
      <c r="H57" s="38">
        <f t="shared" si="4"/>
        <v>0</v>
      </c>
      <c r="I57" s="37">
        <f t="shared" si="5"/>
        <v>0</v>
      </c>
      <c r="J57" s="12"/>
    </row>
    <row r="58" spans="1:10" ht="25.5" x14ac:dyDescent="0.25">
      <c r="A58" s="10" t="s">
        <v>233</v>
      </c>
      <c r="B58" s="10" t="s">
        <v>255</v>
      </c>
      <c r="C58" s="11" t="s">
        <v>253</v>
      </c>
      <c r="D58" s="12" t="s">
        <v>9</v>
      </c>
      <c r="E58" s="11" t="s">
        <v>257</v>
      </c>
      <c r="F58" s="13">
        <v>15000</v>
      </c>
      <c r="G58" s="13">
        <f t="shared" si="3"/>
        <v>15000</v>
      </c>
      <c r="H58" s="38">
        <f t="shared" si="4"/>
        <v>0</v>
      </c>
      <c r="I58" s="37">
        <f t="shared" si="5"/>
        <v>0</v>
      </c>
      <c r="J58" s="12"/>
    </row>
    <row r="59" spans="1:10" ht="25.5" x14ac:dyDescent="0.25">
      <c r="A59" s="10" t="s">
        <v>258</v>
      </c>
      <c r="B59" s="10" t="s">
        <v>259</v>
      </c>
      <c r="C59" s="11" t="s">
        <v>260</v>
      </c>
      <c r="D59" s="12" t="s">
        <v>9</v>
      </c>
      <c r="E59" s="11" t="s">
        <v>261</v>
      </c>
      <c r="F59" s="13">
        <v>28000</v>
      </c>
      <c r="G59" s="13">
        <f t="shared" si="3"/>
        <v>28000</v>
      </c>
      <c r="H59" s="38">
        <f t="shared" si="4"/>
        <v>0</v>
      </c>
      <c r="I59" s="37">
        <f t="shared" si="5"/>
        <v>0</v>
      </c>
      <c r="J59" s="12"/>
    </row>
    <row r="60" spans="1:10" ht="25.5" x14ac:dyDescent="0.25">
      <c r="A60" s="10">
        <v>44063</v>
      </c>
      <c r="B60" s="10">
        <v>44080</v>
      </c>
      <c r="C60" s="11" t="s">
        <v>29</v>
      </c>
      <c r="D60" s="12" t="s">
        <v>41</v>
      </c>
      <c r="E60" s="11" t="s">
        <v>262</v>
      </c>
      <c r="F60" s="13">
        <v>26000</v>
      </c>
      <c r="G60" s="13">
        <f t="shared" si="3"/>
        <v>26000</v>
      </c>
      <c r="H60" s="38">
        <f t="shared" si="4"/>
        <v>0</v>
      </c>
      <c r="I60" s="37">
        <f t="shared" si="5"/>
        <v>0</v>
      </c>
      <c r="J60" s="12"/>
    </row>
    <row r="61" spans="1:10" ht="25.5" x14ac:dyDescent="0.25">
      <c r="A61" s="10" t="s">
        <v>263</v>
      </c>
      <c r="B61" s="10" t="s">
        <v>264</v>
      </c>
      <c r="C61" s="11" t="s">
        <v>46</v>
      </c>
      <c r="D61" s="12" t="s">
        <v>9</v>
      </c>
      <c r="E61" s="11" t="s">
        <v>265</v>
      </c>
      <c r="F61" s="13">
        <v>4500</v>
      </c>
      <c r="G61" s="13">
        <f t="shared" si="3"/>
        <v>4500</v>
      </c>
      <c r="H61" s="38">
        <f t="shared" si="4"/>
        <v>0</v>
      </c>
      <c r="I61" s="37">
        <f t="shared" si="5"/>
        <v>0</v>
      </c>
      <c r="J61" s="12"/>
    </row>
    <row r="62" spans="1:10" ht="38.25" x14ac:dyDescent="0.25">
      <c r="A62" s="10" t="s">
        <v>266</v>
      </c>
      <c r="B62" s="10" t="s">
        <v>267</v>
      </c>
      <c r="C62" s="11" t="s">
        <v>29</v>
      </c>
      <c r="D62" s="12" t="s">
        <v>9</v>
      </c>
      <c r="E62" s="11" t="s">
        <v>268</v>
      </c>
      <c r="F62" s="13">
        <v>57000</v>
      </c>
      <c r="G62" s="13">
        <f t="shared" si="3"/>
        <v>57000</v>
      </c>
      <c r="H62" s="38">
        <f t="shared" si="4"/>
        <v>0</v>
      </c>
      <c r="I62" s="37">
        <f t="shared" si="5"/>
        <v>0</v>
      </c>
      <c r="J62" s="12"/>
    </row>
    <row r="63" spans="1:10" ht="25.5" x14ac:dyDescent="0.25">
      <c r="A63" s="10" t="s">
        <v>269</v>
      </c>
      <c r="B63" s="10" t="s">
        <v>270</v>
      </c>
      <c r="C63" s="11" t="s">
        <v>271</v>
      </c>
      <c r="D63" s="12" t="s">
        <v>9</v>
      </c>
      <c r="E63" s="11" t="s">
        <v>272</v>
      </c>
      <c r="F63" s="13">
        <v>21000</v>
      </c>
      <c r="G63" s="13">
        <f t="shared" si="3"/>
        <v>21000</v>
      </c>
      <c r="H63" s="38">
        <f t="shared" si="4"/>
        <v>0</v>
      </c>
      <c r="I63" s="37">
        <f t="shared" si="5"/>
        <v>0</v>
      </c>
      <c r="J63" s="12"/>
    </row>
    <row r="64" spans="1:10" ht="25.5" x14ac:dyDescent="0.25">
      <c r="A64" s="10" t="s">
        <v>273</v>
      </c>
      <c r="B64" s="10" t="s">
        <v>274</v>
      </c>
      <c r="C64" s="11" t="s">
        <v>275</v>
      </c>
      <c r="D64" s="12" t="s">
        <v>9</v>
      </c>
      <c r="E64" s="11" t="s">
        <v>276</v>
      </c>
      <c r="F64" s="13">
        <v>20000</v>
      </c>
      <c r="G64" s="13">
        <f t="shared" si="3"/>
        <v>20000</v>
      </c>
      <c r="H64" s="38">
        <f t="shared" si="4"/>
        <v>0</v>
      </c>
      <c r="I64" s="37">
        <f t="shared" si="5"/>
        <v>0</v>
      </c>
      <c r="J64" s="12"/>
    </row>
    <row r="65" spans="1:10" ht="25.5" x14ac:dyDescent="0.25">
      <c r="A65" s="10" t="s">
        <v>277</v>
      </c>
      <c r="B65" s="10" t="s">
        <v>278</v>
      </c>
      <c r="C65" s="11" t="s">
        <v>279</v>
      </c>
      <c r="D65" s="12" t="s">
        <v>9</v>
      </c>
      <c r="E65" s="11" t="s">
        <v>280</v>
      </c>
      <c r="F65" s="13">
        <v>28000</v>
      </c>
      <c r="G65" s="13">
        <f t="shared" si="3"/>
        <v>28000</v>
      </c>
      <c r="H65" s="38">
        <f t="shared" si="4"/>
        <v>0</v>
      </c>
      <c r="I65" s="37">
        <f t="shared" si="5"/>
        <v>0</v>
      </c>
      <c r="J65" s="12"/>
    </row>
    <row r="66" spans="1:10" ht="25.5" x14ac:dyDescent="0.25">
      <c r="A66" s="18">
        <v>44082</v>
      </c>
      <c r="B66" s="18">
        <v>44092</v>
      </c>
      <c r="C66" s="21" t="s">
        <v>1079</v>
      </c>
      <c r="D66" s="21" t="s">
        <v>9</v>
      </c>
      <c r="E66" s="21" t="s">
        <v>1080</v>
      </c>
      <c r="F66" s="24">
        <v>14000</v>
      </c>
      <c r="G66" s="24">
        <v>14000</v>
      </c>
      <c r="H66" s="24">
        <f>(G66-F66)</f>
        <v>0</v>
      </c>
      <c r="I66" s="29">
        <f>IFERROR(+H66/G66,0)</f>
        <v>0</v>
      </c>
      <c r="J66" s="21"/>
    </row>
    <row r="67" spans="1:10" ht="25.5" x14ac:dyDescent="0.25">
      <c r="A67" s="10" t="s">
        <v>277</v>
      </c>
      <c r="B67" s="10" t="s">
        <v>281</v>
      </c>
      <c r="C67" s="11" t="s">
        <v>31</v>
      </c>
      <c r="D67" s="12" t="s">
        <v>9</v>
      </c>
      <c r="E67" s="11" t="s">
        <v>282</v>
      </c>
      <c r="F67" s="13">
        <v>14000</v>
      </c>
      <c r="G67" s="13">
        <f t="shared" ref="G67:G76" si="6">F67</f>
        <v>14000</v>
      </c>
      <c r="H67" s="38">
        <f t="shared" ref="H67:H82" si="7">F67-G67</f>
        <v>0</v>
      </c>
      <c r="I67" s="37">
        <f t="shared" ref="I67:I82" si="8">H67/F67</f>
        <v>0</v>
      </c>
      <c r="J67" s="12"/>
    </row>
    <row r="68" spans="1:10" ht="25.5" x14ac:dyDescent="0.25">
      <c r="A68" s="10">
        <v>44082</v>
      </c>
      <c r="B68" s="34">
        <v>44094</v>
      </c>
      <c r="C68" s="35" t="s">
        <v>215</v>
      </c>
      <c r="D68" s="12" t="s">
        <v>9</v>
      </c>
      <c r="E68" s="11" t="s">
        <v>283</v>
      </c>
      <c r="F68" s="13">
        <v>29000</v>
      </c>
      <c r="G68" s="13">
        <f t="shared" si="6"/>
        <v>29000</v>
      </c>
      <c r="H68" s="38">
        <f t="shared" si="7"/>
        <v>0</v>
      </c>
      <c r="I68" s="37">
        <f t="shared" si="8"/>
        <v>0</v>
      </c>
      <c r="J68" s="12"/>
    </row>
    <row r="69" spans="1:10" ht="25.5" x14ac:dyDescent="0.25">
      <c r="A69" s="10" t="s">
        <v>284</v>
      </c>
      <c r="B69" s="10" t="s">
        <v>285</v>
      </c>
      <c r="C69" s="11" t="s">
        <v>29</v>
      </c>
      <c r="D69" s="12" t="s">
        <v>9</v>
      </c>
      <c r="E69" s="11" t="s">
        <v>286</v>
      </c>
      <c r="F69" s="13">
        <v>23000</v>
      </c>
      <c r="G69" s="13">
        <f t="shared" si="6"/>
        <v>23000</v>
      </c>
      <c r="H69" s="38">
        <f t="shared" si="7"/>
        <v>0</v>
      </c>
      <c r="I69" s="37">
        <f t="shared" si="8"/>
        <v>0</v>
      </c>
      <c r="J69" s="12"/>
    </row>
    <row r="70" spans="1:10" ht="25.5" x14ac:dyDescent="0.25">
      <c r="A70" s="10">
        <v>44095</v>
      </c>
      <c r="B70" s="34">
        <v>44101</v>
      </c>
      <c r="C70" s="35" t="s">
        <v>29</v>
      </c>
      <c r="D70" s="12" t="s">
        <v>9</v>
      </c>
      <c r="E70" s="11" t="s">
        <v>287</v>
      </c>
      <c r="F70" s="13">
        <v>27000</v>
      </c>
      <c r="G70" s="13">
        <f t="shared" si="6"/>
        <v>27000</v>
      </c>
      <c r="H70" s="38">
        <f t="shared" si="7"/>
        <v>0</v>
      </c>
      <c r="I70" s="37">
        <f t="shared" si="8"/>
        <v>0</v>
      </c>
      <c r="J70" s="12"/>
    </row>
    <row r="71" spans="1:10" ht="25.5" x14ac:dyDescent="0.25">
      <c r="A71" s="10">
        <v>44095</v>
      </c>
      <c r="B71" s="34">
        <v>44102</v>
      </c>
      <c r="C71" s="35" t="s">
        <v>215</v>
      </c>
      <c r="D71" s="12" t="s">
        <v>9</v>
      </c>
      <c r="E71" s="11" t="s">
        <v>288</v>
      </c>
      <c r="F71" s="13">
        <v>26000</v>
      </c>
      <c r="G71" s="13">
        <f t="shared" si="6"/>
        <v>26000</v>
      </c>
      <c r="H71" s="38">
        <f t="shared" si="7"/>
        <v>0</v>
      </c>
      <c r="I71" s="37">
        <f t="shared" si="8"/>
        <v>0</v>
      </c>
      <c r="J71" s="12"/>
    </row>
    <row r="72" spans="1:10" ht="25.5" x14ac:dyDescent="0.25">
      <c r="A72" s="10" t="s">
        <v>289</v>
      </c>
      <c r="B72" s="10" t="s">
        <v>290</v>
      </c>
      <c r="C72" s="11" t="s">
        <v>291</v>
      </c>
      <c r="D72" s="11" t="s">
        <v>9</v>
      </c>
      <c r="E72" s="11" t="s">
        <v>13</v>
      </c>
      <c r="F72" s="13">
        <v>44362.44</v>
      </c>
      <c r="G72" s="13">
        <f t="shared" si="6"/>
        <v>44362.44</v>
      </c>
      <c r="H72" s="38">
        <f t="shared" si="7"/>
        <v>0</v>
      </c>
      <c r="I72" s="37">
        <f t="shared" si="8"/>
        <v>0</v>
      </c>
      <c r="J72" s="12"/>
    </row>
    <row r="73" spans="1:10" ht="25.5" x14ac:dyDescent="0.25">
      <c r="A73" s="10" t="s">
        <v>292</v>
      </c>
      <c r="B73" s="10" t="s">
        <v>293</v>
      </c>
      <c r="C73" s="11" t="s">
        <v>50</v>
      </c>
      <c r="D73" s="11" t="s">
        <v>9</v>
      </c>
      <c r="E73" s="11" t="s">
        <v>294</v>
      </c>
      <c r="F73" s="13">
        <v>52560</v>
      </c>
      <c r="G73" s="13">
        <f t="shared" si="6"/>
        <v>52560</v>
      </c>
      <c r="H73" s="38">
        <f t="shared" si="7"/>
        <v>0</v>
      </c>
      <c r="I73" s="37">
        <f t="shared" si="8"/>
        <v>0</v>
      </c>
      <c r="J73" s="12"/>
    </row>
    <row r="74" spans="1:10" ht="25.5" x14ac:dyDescent="0.25">
      <c r="A74" s="10">
        <v>44097</v>
      </c>
      <c r="B74" s="34">
        <v>44107</v>
      </c>
      <c r="C74" s="35" t="s">
        <v>295</v>
      </c>
      <c r="D74" s="12" t="s">
        <v>9</v>
      </c>
      <c r="E74" s="11" t="s">
        <v>296</v>
      </c>
      <c r="F74" s="13">
        <v>6000</v>
      </c>
      <c r="G74" s="13">
        <f t="shared" si="6"/>
        <v>6000</v>
      </c>
      <c r="H74" s="38">
        <f t="shared" si="7"/>
        <v>0</v>
      </c>
      <c r="I74" s="37">
        <f t="shared" si="8"/>
        <v>0</v>
      </c>
      <c r="J74" s="12"/>
    </row>
    <row r="75" spans="1:10" ht="25.5" x14ac:dyDescent="0.25">
      <c r="A75" s="10">
        <v>44097</v>
      </c>
      <c r="B75" s="34">
        <v>44108</v>
      </c>
      <c r="C75" s="35" t="s">
        <v>295</v>
      </c>
      <c r="D75" s="12" t="s">
        <v>9</v>
      </c>
      <c r="E75" s="11" t="s">
        <v>297</v>
      </c>
      <c r="F75" s="13">
        <v>24000</v>
      </c>
      <c r="G75" s="13">
        <f t="shared" si="6"/>
        <v>24000</v>
      </c>
      <c r="H75" s="38">
        <f t="shared" si="7"/>
        <v>0</v>
      </c>
      <c r="I75" s="37">
        <f t="shared" si="8"/>
        <v>0</v>
      </c>
      <c r="J75" s="12"/>
    </row>
    <row r="76" spans="1:10" ht="25.5" x14ac:dyDescent="0.25">
      <c r="A76" s="10">
        <v>44095</v>
      </c>
      <c r="B76" s="34">
        <v>44109</v>
      </c>
      <c r="C76" s="35" t="s">
        <v>115</v>
      </c>
      <c r="D76" s="12" t="s">
        <v>9</v>
      </c>
      <c r="E76" s="11" t="s">
        <v>298</v>
      </c>
      <c r="F76" s="13">
        <v>26000</v>
      </c>
      <c r="G76" s="13">
        <f t="shared" si="6"/>
        <v>26000</v>
      </c>
      <c r="H76" s="38">
        <f t="shared" si="7"/>
        <v>0</v>
      </c>
      <c r="I76" s="37">
        <f t="shared" si="8"/>
        <v>0</v>
      </c>
      <c r="J76" s="12"/>
    </row>
    <row r="77" spans="1:10" x14ac:dyDescent="0.25">
      <c r="A77" s="10" t="s">
        <v>217</v>
      </c>
      <c r="B77" s="10" t="s">
        <v>299</v>
      </c>
      <c r="C77" s="11" t="s">
        <v>300</v>
      </c>
      <c r="D77" s="12" t="s">
        <v>10</v>
      </c>
      <c r="E77" s="11" t="s">
        <v>301</v>
      </c>
      <c r="F77" s="13">
        <v>2250</v>
      </c>
      <c r="G77" s="13"/>
      <c r="H77" s="38">
        <f t="shared" si="7"/>
        <v>2250</v>
      </c>
      <c r="I77" s="37">
        <f t="shared" si="8"/>
        <v>1</v>
      </c>
      <c r="J77" s="12"/>
    </row>
    <row r="78" spans="1:10" ht="25.5" x14ac:dyDescent="0.25">
      <c r="A78" s="10" t="s">
        <v>302</v>
      </c>
      <c r="B78" s="10" t="s">
        <v>303</v>
      </c>
      <c r="C78" s="11" t="s">
        <v>304</v>
      </c>
      <c r="D78" s="12" t="s">
        <v>9</v>
      </c>
      <c r="E78" s="11" t="s">
        <v>305</v>
      </c>
      <c r="F78" s="13">
        <v>15000</v>
      </c>
      <c r="G78" s="13">
        <f>F78</f>
        <v>15000</v>
      </c>
      <c r="H78" s="38">
        <f t="shared" si="7"/>
        <v>0</v>
      </c>
      <c r="I78" s="37">
        <f t="shared" si="8"/>
        <v>0</v>
      </c>
      <c r="J78" s="12"/>
    </row>
    <row r="79" spans="1:10" ht="25.5" x14ac:dyDescent="0.25">
      <c r="A79" s="10" t="s">
        <v>306</v>
      </c>
      <c r="B79" s="10" t="s">
        <v>307</v>
      </c>
      <c r="C79" s="11" t="s">
        <v>115</v>
      </c>
      <c r="D79" s="12" t="s">
        <v>9</v>
      </c>
      <c r="E79" s="11" t="s">
        <v>308</v>
      </c>
      <c r="F79" s="13">
        <v>24500</v>
      </c>
      <c r="G79" s="13">
        <f>F79</f>
        <v>24500</v>
      </c>
      <c r="H79" s="38">
        <f t="shared" si="7"/>
        <v>0</v>
      </c>
      <c r="I79" s="37">
        <f t="shared" si="8"/>
        <v>0</v>
      </c>
      <c r="J79" s="12"/>
    </row>
    <row r="80" spans="1:10" ht="25.5" x14ac:dyDescent="0.25">
      <c r="A80" s="10" t="s">
        <v>309</v>
      </c>
      <c r="B80" s="10" t="s">
        <v>310</v>
      </c>
      <c r="C80" s="11" t="s">
        <v>215</v>
      </c>
      <c r="D80" s="12" t="s">
        <v>9</v>
      </c>
      <c r="E80" s="11" t="s">
        <v>311</v>
      </c>
      <c r="F80" s="13">
        <v>31000</v>
      </c>
      <c r="G80" s="13">
        <f>F80</f>
        <v>31000</v>
      </c>
      <c r="H80" s="38">
        <f t="shared" si="7"/>
        <v>0</v>
      </c>
      <c r="I80" s="37">
        <f t="shared" si="8"/>
        <v>0</v>
      </c>
      <c r="J80" s="12"/>
    </row>
    <row r="81" spans="1:10" ht="25.5" x14ac:dyDescent="0.25">
      <c r="A81" s="10" t="s">
        <v>97</v>
      </c>
      <c r="B81" s="10" t="s">
        <v>312</v>
      </c>
      <c r="C81" s="11" t="s">
        <v>313</v>
      </c>
      <c r="D81" s="11" t="s">
        <v>9</v>
      </c>
      <c r="E81" s="11" t="s">
        <v>13</v>
      </c>
      <c r="F81" s="13">
        <v>3000</v>
      </c>
      <c r="G81" s="13">
        <f>F81</f>
        <v>3000</v>
      </c>
      <c r="H81" s="38">
        <f t="shared" si="7"/>
        <v>0</v>
      </c>
      <c r="I81" s="37">
        <f t="shared" si="8"/>
        <v>0</v>
      </c>
      <c r="J81" s="12"/>
    </row>
    <row r="82" spans="1:10" ht="25.5" x14ac:dyDescent="0.25">
      <c r="A82" s="10" t="s">
        <v>309</v>
      </c>
      <c r="B82" s="10" t="s">
        <v>314</v>
      </c>
      <c r="C82" s="11" t="s">
        <v>215</v>
      </c>
      <c r="D82" s="12" t="s">
        <v>9</v>
      </c>
      <c r="E82" s="11" t="s">
        <v>315</v>
      </c>
      <c r="F82" s="13">
        <v>19000</v>
      </c>
      <c r="G82" s="13">
        <f>F82</f>
        <v>19000</v>
      </c>
      <c r="H82" s="38">
        <f t="shared" si="7"/>
        <v>0</v>
      </c>
      <c r="I82" s="37">
        <f t="shared" si="8"/>
        <v>0</v>
      </c>
      <c r="J82" s="12"/>
    </row>
    <row r="83" spans="1:10" ht="25.5" x14ac:dyDescent="0.2">
      <c r="A83" s="18">
        <v>44102</v>
      </c>
      <c r="B83" s="18">
        <v>44123</v>
      </c>
      <c r="C83" s="21" t="s">
        <v>984</v>
      </c>
      <c r="D83" s="21" t="s">
        <v>926</v>
      </c>
      <c r="E83" s="21" t="s">
        <v>985</v>
      </c>
      <c r="F83" s="24">
        <v>2000</v>
      </c>
      <c r="G83" s="24">
        <v>1000</v>
      </c>
      <c r="H83" s="24">
        <f>(G83-F83)</f>
        <v>-1000</v>
      </c>
      <c r="I83" s="29">
        <f>IFERROR(+H83/G83,0)</f>
        <v>-1</v>
      </c>
      <c r="J83" s="33"/>
    </row>
    <row r="84" spans="1:10" ht="25.5" x14ac:dyDescent="0.25">
      <c r="A84" s="10" t="s">
        <v>317</v>
      </c>
      <c r="B84" s="10" t="s">
        <v>316</v>
      </c>
      <c r="C84" s="11" t="s">
        <v>95</v>
      </c>
      <c r="D84" s="12" t="s">
        <v>9</v>
      </c>
      <c r="E84" s="11" t="s">
        <v>318</v>
      </c>
      <c r="F84" s="13">
        <v>25000</v>
      </c>
      <c r="G84" s="13">
        <f t="shared" ref="G84:G106" si="9">F84</f>
        <v>25000</v>
      </c>
      <c r="H84" s="38">
        <f t="shared" ref="H84:H115" si="10">F84-G84</f>
        <v>0</v>
      </c>
      <c r="I84" s="37">
        <f>H84/F84</f>
        <v>0</v>
      </c>
      <c r="J84" s="12"/>
    </row>
    <row r="85" spans="1:10" ht="38.25" x14ac:dyDescent="0.25">
      <c r="A85" s="10" t="s">
        <v>319</v>
      </c>
      <c r="B85" s="10" t="s">
        <v>320</v>
      </c>
      <c r="C85" s="11" t="s">
        <v>55</v>
      </c>
      <c r="D85" s="11" t="s">
        <v>10</v>
      </c>
      <c r="E85" s="11" t="s">
        <v>56</v>
      </c>
      <c r="F85" s="13">
        <v>24000</v>
      </c>
      <c r="G85" s="13">
        <f t="shared" si="9"/>
        <v>24000</v>
      </c>
      <c r="H85" s="38">
        <f t="shared" si="10"/>
        <v>0</v>
      </c>
      <c r="I85" s="37">
        <f>H85/F85</f>
        <v>0</v>
      </c>
      <c r="J85" s="12"/>
    </row>
    <row r="86" spans="1:10" ht="25.5" x14ac:dyDescent="0.25">
      <c r="A86" s="10">
        <v>43293</v>
      </c>
      <c r="B86" s="10">
        <v>44135</v>
      </c>
      <c r="C86" s="12" t="s">
        <v>135</v>
      </c>
      <c r="D86" s="12" t="s">
        <v>9</v>
      </c>
      <c r="E86" s="12" t="s">
        <v>13</v>
      </c>
      <c r="F86" s="13">
        <v>16201</v>
      </c>
      <c r="G86" s="13">
        <f t="shared" si="9"/>
        <v>16201</v>
      </c>
      <c r="H86" s="38">
        <f t="shared" si="10"/>
        <v>0</v>
      </c>
      <c r="I86" s="37">
        <f>H86/F86</f>
        <v>0</v>
      </c>
      <c r="J86" s="12"/>
    </row>
    <row r="87" spans="1:10" ht="25.5" x14ac:dyDescent="0.25">
      <c r="A87" s="10">
        <v>43356</v>
      </c>
      <c r="B87" s="10">
        <v>44135</v>
      </c>
      <c r="C87" s="12" t="s">
        <v>121</v>
      </c>
      <c r="D87" s="12" t="s">
        <v>9</v>
      </c>
      <c r="E87" s="12" t="s">
        <v>13</v>
      </c>
      <c r="F87" s="13">
        <v>0</v>
      </c>
      <c r="G87" s="13">
        <f t="shared" si="9"/>
        <v>0</v>
      </c>
      <c r="H87" s="38">
        <f t="shared" si="10"/>
        <v>0</v>
      </c>
      <c r="I87" s="37">
        <f>IFERROR(H87/F87,0)</f>
        <v>0</v>
      </c>
      <c r="J87" s="12"/>
    </row>
    <row r="88" spans="1:10" ht="25.5" x14ac:dyDescent="0.25">
      <c r="A88" s="10">
        <v>44099</v>
      </c>
      <c r="B88" s="34">
        <v>44135</v>
      </c>
      <c r="C88" s="35" t="s">
        <v>15</v>
      </c>
      <c r="D88" s="12" t="s">
        <v>9</v>
      </c>
      <c r="E88" s="11" t="s">
        <v>321</v>
      </c>
      <c r="F88" s="13">
        <v>14372</v>
      </c>
      <c r="G88" s="13">
        <f t="shared" si="9"/>
        <v>14372</v>
      </c>
      <c r="H88" s="38">
        <f t="shared" si="10"/>
        <v>0</v>
      </c>
      <c r="I88" s="37">
        <f t="shared" ref="I88:I119" si="11">H88/F88</f>
        <v>0</v>
      </c>
      <c r="J88" s="12"/>
    </row>
    <row r="89" spans="1:10" ht="25.5" x14ac:dyDescent="0.25">
      <c r="A89" s="10" t="s">
        <v>322</v>
      </c>
      <c r="B89" s="10" t="s">
        <v>323</v>
      </c>
      <c r="C89" s="11" t="s">
        <v>324</v>
      </c>
      <c r="D89" s="12" t="s">
        <v>10</v>
      </c>
      <c r="E89" s="11" t="s">
        <v>325</v>
      </c>
      <c r="F89" s="13">
        <v>3800</v>
      </c>
      <c r="G89" s="13">
        <f t="shared" si="9"/>
        <v>3800</v>
      </c>
      <c r="H89" s="38">
        <f t="shared" si="10"/>
        <v>0</v>
      </c>
      <c r="I89" s="37">
        <f t="shared" si="11"/>
        <v>0</v>
      </c>
      <c r="J89" s="12"/>
    </row>
    <row r="90" spans="1:10" ht="25.5" x14ac:dyDescent="0.25">
      <c r="A90" s="10" t="s">
        <v>326</v>
      </c>
      <c r="B90" s="10" t="s">
        <v>327</v>
      </c>
      <c r="C90" s="11" t="s">
        <v>328</v>
      </c>
      <c r="D90" s="11" t="s">
        <v>9</v>
      </c>
      <c r="E90" s="11" t="s">
        <v>13</v>
      </c>
      <c r="F90" s="13">
        <v>12463</v>
      </c>
      <c r="G90" s="13">
        <f t="shared" si="9"/>
        <v>12463</v>
      </c>
      <c r="H90" s="38">
        <f t="shared" si="10"/>
        <v>0</v>
      </c>
      <c r="I90" s="37">
        <f t="shared" si="11"/>
        <v>0</v>
      </c>
      <c r="J90" s="12"/>
    </row>
    <row r="91" spans="1:10" ht="25.5" x14ac:dyDescent="0.25">
      <c r="A91" s="10" t="s">
        <v>320</v>
      </c>
      <c r="B91" s="10" t="s">
        <v>329</v>
      </c>
      <c r="C91" s="11" t="s">
        <v>80</v>
      </c>
      <c r="D91" s="12" t="s">
        <v>9</v>
      </c>
      <c r="E91" s="11" t="s">
        <v>13</v>
      </c>
      <c r="F91" s="13">
        <v>1800</v>
      </c>
      <c r="G91" s="13">
        <f t="shared" si="9"/>
        <v>1800</v>
      </c>
      <c r="H91" s="38">
        <f t="shared" si="10"/>
        <v>0</v>
      </c>
      <c r="I91" s="37">
        <f t="shared" si="11"/>
        <v>0</v>
      </c>
      <c r="J91" s="12"/>
    </row>
    <row r="92" spans="1:10" ht="25.5" x14ac:dyDescent="0.25">
      <c r="A92" s="10" t="s">
        <v>330</v>
      </c>
      <c r="B92" s="10" t="s">
        <v>331</v>
      </c>
      <c r="C92" s="11" t="s">
        <v>14</v>
      </c>
      <c r="D92" s="11" t="s">
        <v>9</v>
      </c>
      <c r="E92" s="11" t="s">
        <v>332</v>
      </c>
      <c r="F92" s="13">
        <v>51300</v>
      </c>
      <c r="G92" s="13">
        <f t="shared" si="9"/>
        <v>51300</v>
      </c>
      <c r="H92" s="38">
        <f t="shared" si="10"/>
        <v>0</v>
      </c>
      <c r="I92" s="37">
        <f t="shared" si="11"/>
        <v>0</v>
      </c>
      <c r="J92" s="12"/>
    </row>
    <row r="93" spans="1:10" ht="25.5" x14ac:dyDescent="0.25">
      <c r="A93" s="10" t="s">
        <v>333</v>
      </c>
      <c r="B93" s="10" t="s">
        <v>331</v>
      </c>
      <c r="C93" s="11" t="s">
        <v>64</v>
      </c>
      <c r="D93" s="12" t="s">
        <v>9</v>
      </c>
      <c r="E93" s="11" t="s">
        <v>106</v>
      </c>
      <c r="F93" s="13">
        <v>74888</v>
      </c>
      <c r="G93" s="13">
        <f t="shared" si="9"/>
        <v>74888</v>
      </c>
      <c r="H93" s="38">
        <f t="shared" si="10"/>
        <v>0</v>
      </c>
      <c r="I93" s="37">
        <f t="shared" si="11"/>
        <v>0</v>
      </c>
      <c r="J93" s="12"/>
    </row>
    <row r="94" spans="1:10" ht="25.5" x14ac:dyDescent="0.25">
      <c r="A94" s="10" t="s">
        <v>334</v>
      </c>
      <c r="B94" s="10" t="s">
        <v>331</v>
      </c>
      <c r="C94" s="11" t="s">
        <v>80</v>
      </c>
      <c r="D94" s="12" t="s">
        <v>9</v>
      </c>
      <c r="E94" s="11" t="s">
        <v>13</v>
      </c>
      <c r="F94" s="13">
        <v>1800</v>
      </c>
      <c r="G94" s="13">
        <f t="shared" si="9"/>
        <v>1800</v>
      </c>
      <c r="H94" s="38">
        <f t="shared" si="10"/>
        <v>0</v>
      </c>
      <c r="I94" s="37">
        <f t="shared" si="11"/>
        <v>0</v>
      </c>
      <c r="J94" s="12"/>
    </row>
    <row r="95" spans="1:10" ht="25.5" x14ac:dyDescent="0.25">
      <c r="A95" s="10" t="s">
        <v>223</v>
      </c>
      <c r="B95" s="10" t="s">
        <v>335</v>
      </c>
      <c r="C95" s="11" t="s">
        <v>336</v>
      </c>
      <c r="D95" s="11" t="s">
        <v>9</v>
      </c>
      <c r="E95" s="11" t="s">
        <v>13</v>
      </c>
      <c r="F95" s="13">
        <v>47980</v>
      </c>
      <c r="G95" s="13">
        <f t="shared" si="9"/>
        <v>47980</v>
      </c>
      <c r="H95" s="38">
        <f t="shared" si="10"/>
        <v>0</v>
      </c>
      <c r="I95" s="37">
        <f t="shared" si="11"/>
        <v>0</v>
      </c>
      <c r="J95" s="12"/>
    </row>
    <row r="96" spans="1:10" ht="25.5" x14ac:dyDescent="0.25">
      <c r="A96" s="10" t="s">
        <v>337</v>
      </c>
      <c r="B96" s="10" t="s">
        <v>338</v>
      </c>
      <c r="C96" s="11" t="s">
        <v>339</v>
      </c>
      <c r="D96" s="11" t="s">
        <v>9</v>
      </c>
      <c r="E96" s="11" t="s">
        <v>13</v>
      </c>
      <c r="F96" s="13">
        <v>189000</v>
      </c>
      <c r="G96" s="13">
        <f t="shared" si="9"/>
        <v>189000</v>
      </c>
      <c r="H96" s="38">
        <f t="shared" si="10"/>
        <v>0</v>
      </c>
      <c r="I96" s="37">
        <f t="shared" si="11"/>
        <v>0</v>
      </c>
      <c r="J96" s="12"/>
    </row>
    <row r="97" spans="1:10" ht="25.5" x14ac:dyDescent="0.25">
      <c r="A97" s="10" t="s">
        <v>28</v>
      </c>
      <c r="B97" s="10" t="s">
        <v>340</v>
      </c>
      <c r="C97" s="11" t="s">
        <v>74</v>
      </c>
      <c r="D97" s="11" t="s">
        <v>9</v>
      </c>
      <c r="E97" s="11" t="s">
        <v>341</v>
      </c>
      <c r="F97" s="13">
        <v>93718</v>
      </c>
      <c r="G97" s="13">
        <f t="shared" si="9"/>
        <v>93718</v>
      </c>
      <c r="H97" s="38">
        <f t="shared" si="10"/>
        <v>0</v>
      </c>
      <c r="I97" s="37">
        <f t="shared" si="11"/>
        <v>0</v>
      </c>
      <c r="J97" s="12"/>
    </row>
    <row r="98" spans="1:10" ht="25.5" x14ac:dyDescent="0.25">
      <c r="A98" s="10" t="s">
        <v>329</v>
      </c>
      <c r="B98" s="10" t="s">
        <v>342</v>
      </c>
      <c r="C98" s="11" t="s">
        <v>27</v>
      </c>
      <c r="D98" s="12" t="s">
        <v>9</v>
      </c>
      <c r="E98" s="11" t="s">
        <v>343</v>
      </c>
      <c r="F98" s="13">
        <v>33806.699999999997</v>
      </c>
      <c r="G98" s="13">
        <f t="shared" si="9"/>
        <v>33806.699999999997</v>
      </c>
      <c r="H98" s="38">
        <f t="shared" si="10"/>
        <v>0</v>
      </c>
      <c r="I98" s="37">
        <f t="shared" si="11"/>
        <v>0</v>
      </c>
      <c r="J98" s="12"/>
    </row>
    <row r="99" spans="1:10" ht="38.25" x14ac:dyDescent="0.25">
      <c r="A99" s="10" t="s">
        <v>86</v>
      </c>
      <c r="B99" s="10" t="s">
        <v>344</v>
      </c>
      <c r="C99" s="11" t="s">
        <v>87</v>
      </c>
      <c r="D99" s="11" t="s">
        <v>10</v>
      </c>
      <c r="E99" s="11" t="s">
        <v>88</v>
      </c>
      <c r="F99" s="13">
        <f>223060+3392854.2*0.0015*2</f>
        <v>233238.5626</v>
      </c>
      <c r="G99" s="13">
        <f t="shared" si="9"/>
        <v>233238.5626</v>
      </c>
      <c r="H99" s="38">
        <f t="shared" si="10"/>
        <v>0</v>
      </c>
      <c r="I99" s="37">
        <f t="shared" si="11"/>
        <v>0</v>
      </c>
      <c r="J99" s="12"/>
    </row>
    <row r="100" spans="1:10" ht="25.5" x14ac:dyDescent="0.25">
      <c r="A100" s="10" t="s">
        <v>346</v>
      </c>
      <c r="B100" s="10" t="s">
        <v>345</v>
      </c>
      <c r="C100" s="11" t="s">
        <v>347</v>
      </c>
      <c r="D100" s="11" t="s">
        <v>9</v>
      </c>
      <c r="E100" s="11" t="s">
        <v>13</v>
      </c>
      <c r="F100" s="13">
        <v>1496</v>
      </c>
      <c r="G100" s="13">
        <f t="shared" si="9"/>
        <v>1496</v>
      </c>
      <c r="H100" s="38">
        <f t="shared" si="10"/>
        <v>0</v>
      </c>
      <c r="I100" s="37">
        <f t="shared" si="11"/>
        <v>0</v>
      </c>
      <c r="J100" s="12"/>
    </row>
    <row r="101" spans="1:10" ht="38.25" x14ac:dyDescent="0.25">
      <c r="A101" s="10" t="s">
        <v>330</v>
      </c>
      <c r="B101" s="10" t="s">
        <v>345</v>
      </c>
      <c r="C101" s="11" t="s">
        <v>134</v>
      </c>
      <c r="D101" s="11" t="s">
        <v>9</v>
      </c>
      <c r="E101" s="11" t="s">
        <v>348</v>
      </c>
      <c r="F101" s="13">
        <v>62000</v>
      </c>
      <c r="G101" s="13">
        <f t="shared" si="9"/>
        <v>62000</v>
      </c>
      <c r="H101" s="38">
        <f t="shared" si="10"/>
        <v>0</v>
      </c>
      <c r="I101" s="37">
        <f t="shared" si="11"/>
        <v>0</v>
      </c>
      <c r="J101" s="12"/>
    </row>
    <row r="102" spans="1:10" ht="25.5" x14ac:dyDescent="0.25">
      <c r="A102" s="10" t="s">
        <v>349</v>
      </c>
      <c r="B102" s="10" t="s">
        <v>345</v>
      </c>
      <c r="C102" s="11" t="s">
        <v>350</v>
      </c>
      <c r="D102" s="11" t="s">
        <v>9</v>
      </c>
      <c r="E102" s="11" t="s">
        <v>351</v>
      </c>
      <c r="F102" s="13">
        <v>15000</v>
      </c>
      <c r="G102" s="13">
        <f t="shared" si="9"/>
        <v>15000</v>
      </c>
      <c r="H102" s="38">
        <f t="shared" si="10"/>
        <v>0</v>
      </c>
      <c r="I102" s="37">
        <f t="shared" si="11"/>
        <v>0</v>
      </c>
      <c r="J102" s="12"/>
    </row>
    <row r="103" spans="1:10" ht="25.5" x14ac:dyDescent="0.25">
      <c r="A103" s="10" t="s">
        <v>352</v>
      </c>
      <c r="B103" s="10" t="s">
        <v>345</v>
      </c>
      <c r="C103" s="11" t="s">
        <v>956</v>
      </c>
      <c r="D103" s="11" t="s">
        <v>9</v>
      </c>
      <c r="E103" s="11" t="s">
        <v>351</v>
      </c>
      <c r="F103" s="13">
        <v>15000</v>
      </c>
      <c r="G103" s="13">
        <f t="shared" si="9"/>
        <v>15000</v>
      </c>
      <c r="H103" s="38">
        <f t="shared" si="10"/>
        <v>0</v>
      </c>
      <c r="I103" s="37">
        <f t="shared" si="11"/>
        <v>0</v>
      </c>
      <c r="J103" s="12"/>
    </row>
    <row r="104" spans="1:10" ht="25.5" x14ac:dyDescent="0.25">
      <c r="A104" s="14">
        <v>43461</v>
      </c>
      <c r="B104" s="14">
        <v>44196</v>
      </c>
      <c r="C104" s="10" t="s">
        <v>957</v>
      </c>
      <c r="D104" s="10" t="s">
        <v>33</v>
      </c>
      <c r="E104" s="10" t="s">
        <v>89</v>
      </c>
      <c r="F104" s="13">
        <v>86000</v>
      </c>
      <c r="G104" s="13">
        <f t="shared" si="9"/>
        <v>86000</v>
      </c>
      <c r="H104" s="38">
        <f t="shared" si="10"/>
        <v>0</v>
      </c>
      <c r="I104" s="37">
        <f t="shared" si="11"/>
        <v>0</v>
      </c>
      <c r="J104" s="12"/>
    </row>
    <row r="105" spans="1:10" x14ac:dyDescent="0.25">
      <c r="A105" s="10" t="s">
        <v>139</v>
      </c>
      <c r="B105" s="10" t="s">
        <v>345</v>
      </c>
      <c r="C105" s="11" t="s">
        <v>140</v>
      </c>
      <c r="D105" s="11" t="s">
        <v>10</v>
      </c>
      <c r="E105" s="11" t="s">
        <v>141</v>
      </c>
      <c r="F105" s="13">
        <v>29976</v>
      </c>
      <c r="G105" s="13">
        <f t="shared" si="9"/>
        <v>29976</v>
      </c>
      <c r="H105" s="38">
        <f t="shared" si="10"/>
        <v>0</v>
      </c>
      <c r="I105" s="37">
        <f t="shared" si="11"/>
        <v>0</v>
      </c>
      <c r="J105" s="12"/>
    </row>
    <row r="106" spans="1:10" ht="25.5" x14ac:dyDescent="0.25">
      <c r="A106" s="10" t="s">
        <v>100</v>
      </c>
      <c r="B106" s="10" t="s">
        <v>345</v>
      </c>
      <c r="C106" s="11" t="s">
        <v>958</v>
      </c>
      <c r="D106" s="11" t="s">
        <v>9</v>
      </c>
      <c r="E106" s="11" t="s">
        <v>13</v>
      </c>
      <c r="F106" s="13">
        <v>1000</v>
      </c>
      <c r="G106" s="13">
        <f t="shared" si="9"/>
        <v>1000</v>
      </c>
      <c r="H106" s="38">
        <f t="shared" si="10"/>
        <v>0</v>
      </c>
      <c r="I106" s="37">
        <f t="shared" si="11"/>
        <v>0</v>
      </c>
      <c r="J106" s="12"/>
    </row>
    <row r="107" spans="1:10" ht="25.5" x14ac:dyDescent="0.25">
      <c r="A107" s="10" t="s">
        <v>353</v>
      </c>
      <c r="B107" s="10" t="s">
        <v>345</v>
      </c>
      <c r="C107" s="11" t="s">
        <v>27</v>
      </c>
      <c r="D107" s="11" t="s">
        <v>9</v>
      </c>
      <c r="E107" s="11" t="s">
        <v>354</v>
      </c>
      <c r="F107" s="13">
        <v>2109199.3268200001</v>
      </c>
      <c r="G107" s="13">
        <v>2115610</v>
      </c>
      <c r="H107" s="38">
        <f t="shared" si="10"/>
        <v>-6410.6731799999252</v>
      </c>
      <c r="I107" s="37">
        <f t="shared" si="11"/>
        <v>-3.0393870785390283E-3</v>
      </c>
      <c r="J107" s="12"/>
    </row>
    <row r="108" spans="1:10" x14ac:dyDescent="0.25">
      <c r="A108" s="10" t="s">
        <v>355</v>
      </c>
      <c r="B108" s="10" t="s">
        <v>345</v>
      </c>
      <c r="C108" s="11" t="s">
        <v>959</v>
      </c>
      <c r="D108" s="11" t="s">
        <v>11</v>
      </c>
      <c r="E108" s="11" t="s">
        <v>52</v>
      </c>
      <c r="F108" s="13">
        <v>18200</v>
      </c>
      <c r="G108" s="13">
        <f>F108</f>
        <v>18200</v>
      </c>
      <c r="H108" s="38">
        <f t="shared" si="10"/>
        <v>0</v>
      </c>
      <c r="I108" s="37">
        <f t="shared" si="11"/>
        <v>0</v>
      </c>
      <c r="J108" s="12"/>
    </row>
    <row r="109" spans="1:10" x14ac:dyDescent="0.25">
      <c r="A109" s="10" t="s">
        <v>355</v>
      </c>
      <c r="B109" s="10" t="s">
        <v>345</v>
      </c>
      <c r="C109" s="11" t="s">
        <v>65</v>
      </c>
      <c r="D109" s="11" t="s">
        <v>47</v>
      </c>
      <c r="E109" s="11" t="s">
        <v>66</v>
      </c>
      <c r="F109" s="13">
        <v>21600</v>
      </c>
      <c r="G109" s="13">
        <f>F109</f>
        <v>21600</v>
      </c>
      <c r="H109" s="38">
        <f t="shared" si="10"/>
        <v>0</v>
      </c>
      <c r="I109" s="37">
        <f t="shared" si="11"/>
        <v>0</v>
      </c>
      <c r="J109" s="12"/>
    </row>
    <row r="110" spans="1:10" ht="25.5" x14ac:dyDescent="0.25">
      <c r="A110" s="10" t="s">
        <v>355</v>
      </c>
      <c r="B110" s="10" t="s">
        <v>345</v>
      </c>
      <c r="C110" s="11" t="s">
        <v>67</v>
      </c>
      <c r="D110" s="11" t="s">
        <v>9</v>
      </c>
      <c r="E110" s="11" t="s">
        <v>93</v>
      </c>
      <c r="F110" s="13">
        <f>3600*22+3600*48*4</f>
        <v>770400</v>
      </c>
      <c r="G110" s="13">
        <v>733628</v>
      </c>
      <c r="H110" s="38">
        <f t="shared" si="10"/>
        <v>36772</v>
      </c>
      <c r="I110" s="37">
        <f t="shared" si="11"/>
        <v>4.7731048805815163E-2</v>
      </c>
      <c r="J110" s="12"/>
    </row>
    <row r="111" spans="1:10" ht="25.5" x14ac:dyDescent="0.25">
      <c r="A111" s="10" t="s">
        <v>356</v>
      </c>
      <c r="B111" s="10" t="s">
        <v>345</v>
      </c>
      <c r="C111" s="11" t="s">
        <v>960</v>
      </c>
      <c r="D111" s="11" t="s">
        <v>9</v>
      </c>
      <c r="E111" s="11" t="s">
        <v>357</v>
      </c>
      <c r="F111" s="13">
        <f>850*35</f>
        <v>29750</v>
      </c>
      <c r="G111" s="13">
        <v>28904.35</v>
      </c>
      <c r="H111" s="38">
        <f t="shared" si="10"/>
        <v>845.65000000000146</v>
      </c>
      <c r="I111" s="37">
        <f t="shared" si="11"/>
        <v>2.8425210084033661E-2</v>
      </c>
      <c r="J111" s="12"/>
    </row>
    <row r="112" spans="1:10" ht="25.5" x14ac:dyDescent="0.25">
      <c r="A112" s="10" t="s">
        <v>235</v>
      </c>
      <c r="B112" s="10" t="s">
        <v>345</v>
      </c>
      <c r="C112" s="11" t="s">
        <v>92</v>
      </c>
      <c r="D112" s="12" t="s">
        <v>9</v>
      </c>
      <c r="E112" s="11" t="s">
        <v>358</v>
      </c>
      <c r="F112" s="13">
        <v>135100</v>
      </c>
      <c r="G112" s="13">
        <f t="shared" ref="G112:G117" si="12">F112</f>
        <v>135100</v>
      </c>
      <c r="H112" s="38">
        <f t="shared" si="10"/>
        <v>0</v>
      </c>
      <c r="I112" s="37">
        <f t="shared" si="11"/>
        <v>0</v>
      </c>
      <c r="J112" s="12"/>
    </row>
    <row r="113" spans="1:10" x14ac:dyDescent="0.25">
      <c r="A113" s="10" t="s">
        <v>284</v>
      </c>
      <c r="B113" s="10" t="s">
        <v>345</v>
      </c>
      <c r="C113" s="11" t="s">
        <v>961</v>
      </c>
      <c r="D113" s="12" t="s">
        <v>11</v>
      </c>
      <c r="E113" s="11" t="s">
        <v>360</v>
      </c>
      <c r="F113" s="13">
        <v>5100</v>
      </c>
      <c r="G113" s="13">
        <f t="shared" si="12"/>
        <v>5100</v>
      </c>
      <c r="H113" s="38">
        <f t="shared" si="10"/>
        <v>0</v>
      </c>
      <c r="I113" s="37">
        <f t="shared" si="11"/>
        <v>0</v>
      </c>
      <c r="J113" s="12"/>
    </row>
    <row r="114" spans="1:10" x14ac:dyDescent="0.25">
      <c r="A114" s="10">
        <v>44078</v>
      </c>
      <c r="B114" s="10">
        <v>44196</v>
      </c>
      <c r="C114" s="12" t="s">
        <v>955</v>
      </c>
      <c r="D114" s="12" t="s">
        <v>11</v>
      </c>
      <c r="E114" s="12" t="s">
        <v>359</v>
      </c>
      <c r="F114" s="13">
        <v>8100</v>
      </c>
      <c r="G114" s="13">
        <f t="shared" si="12"/>
        <v>8100</v>
      </c>
      <c r="H114" s="38">
        <f t="shared" si="10"/>
        <v>0</v>
      </c>
      <c r="I114" s="37">
        <f t="shared" si="11"/>
        <v>0</v>
      </c>
      <c r="J114" s="12"/>
    </row>
    <row r="115" spans="1:10" ht="25.5" x14ac:dyDescent="0.25">
      <c r="A115" s="10">
        <v>44092</v>
      </c>
      <c r="B115" s="34">
        <v>44196</v>
      </c>
      <c r="C115" s="35" t="s">
        <v>81</v>
      </c>
      <c r="D115" s="12" t="s">
        <v>9</v>
      </c>
      <c r="E115" s="11" t="s">
        <v>361</v>
      </c>
      <c r="F115" s="13">
        <v>42004.5</v>
      </c>
      <c r="G115" s="13">
        <f t="shared" si="12"/>
        <v>42004.5</v>
      </c>
      <c r="H115" s="38">
        <f t="shared" si="10"/>
        <v>0</v>
      </c>
      <c r="I115" s="37">
        <f t="shared" si="11"/>
        <v>0</v>
      </c>
      <c r="J115" s="12"/>
    </row>
    <row r="116" spans="1:10" ht="25.5" x14ac:dyDescent="0.25">
      <c r="A116" s="10" t="s">
        <v>310</v>
      </c>
      <c r="B116" s="10" t="s">
        <v>345</v>
      </c>
      <c r="C116" s="11" t="s">
        <v>38</v>
      </c>
      <c r="D116" s="12" t="s">
        <v>9</v>
      </c>
      <c r="E116" s="11" t="s">
        <v>364</v>
      </c>
      <c r="F116" s="13">
        <v>80000</v>
      </c>
      <c r="G116" s="13">
        <f t="shared" si="12"/>
        <v>80000</v>
      </c>
      <c r="H116" s="38">
        <f t="shared" ref="H116:H147" si="13">F116-G116</f>
        <v>0</v>
      </c>
      <c r="I116" s="37">
        <f t="shared" si="11"/>
        <v>0</v>
      </c>
      <c r="J116" s="12"/>
    </row>
    <row r="117" spans="1:10" ht="25.5" x14ac:dyDescent="0.25">
      <c r="A117" s="10" t="s">
        <v>365</v>
      </c>
      <c r="B117" s="10" t="s">
        <v>366</v>
      </c>
      <c r="C117" s="11" t="s">
        <v>74</v>
      </c>
      <c r="D117" s="11" t="s">
        <v>9</v>
      </c>
      <c r="E117" s="11" t="s">
        <v>367</v>
      </c>
      <c r="F117" s="13">
        <v>48603.75</v>
      </c>
      <c r="G117" s="13">
        <f t="shared" si="12"/>
        <v>48603.75</v>
      </c>
      <c r="H117" s="38">
        <f t="shared" si="13"/>
        <v>0</v>
      </c>
      <c r="I117" s="37">
        <f t="shared" si="11"/>
        <v>0</v>
      </c>
      <c r="J117" s="12"/>
    </row>
    <row r="118" spans="1:10" ht="25.5" x14ac:dyDescent="0.25">
      <c r="A118" s="10" t="s">
        <v>368</v>
      </c>
      <c r="B118" s="10" t="s">
        <v>369</v>
      </c>
      <c r="C118" s="11" t="s">
        <v>370</v>
      </c>
      <c r="D118" s="11" t="s">
        <v>10</v>
      </c>
      <c r="E118" s="11" t="s">
        <v>371</v>
      </c>
      <c r="F118" s="13">
        <v>1080</v>
      </c>
      <c r="G118" s="13">
        <v>1080</v>
      </c>
      <c r="H118" s="38">
        <f t="shared" si="13"/>
        <v>0</v>
      </c>
      <c r="I118" s="37">
        <f t="shared" si="11"/>
        <v>0</v>
      </c>
      <c r="J118" s="12"/>
    </row>
    <row r="119" spans="1:10" ht="25.5" x14ac:dyDescent="0.25">
      <c r="A119" s="14">
        <v>44232</v>
      </c>
      <c r="B119" s="14">
        <v>44253</v>
      </c>
      <c r="C119" s="10" t="s">
        <v>962</v>
      </c>
      <c r="D119" s="10" t="s">
        <v>10</v>
      </c>
      <c r="E119" s="10" t="s">
        <v>372</v>
      </c>
      <c r="F119" s="13">
        <v>800</v>
      </c>
      <c r="G119" s="13">
        <v>800</v>
      </c>
      <c r="H119" s="38">
        <f t="shared" si="13"/>
        <v>0</v>
      </c>
      <c r="I119" s="37">
        <f t="shared" si="11"/>
        <v>0</v>
      </c>
      <c r="J119" s="12"/>
    </row>
    <row r="120" spans="1:10" ht="25.5" x14ac:dyDescent="0.25">
      <c r="A120" s="14">
        <v>44257</v>
      </c>
      <c r="B120" s="14">
        <v>44276</v>
      </c>
      <c r="C120" s="10" t="s">
        <v>115</v>
      </c>
      <c r="D120" s="10" t="s">
        <v>9</v>
      </c>
      <c r="E120" s="10" t="s">
        <v>373</v>
      </c>
      <c r="F120" s="13">
        <v>22000</v>
      </c>
      <c r="G120" s="13">
        <f t="shared" ref="G120:G151" si="14">F120</f>
        <v>22000</v>
      </c>
      <c r="H120" s="38">
        <f t="shared" si="13"/>
        <v>0</v>
      </c>
      <c r="I120" s="37">
        <f t="shared" ref="I120:I151" si="15">H120/F120</f>
        <v>0</v>
      </c>
      <c r="J120" s="12"/>
    </row>
    <row r="121" spans="1:10" ht="25.5" x14ac:dyDescent="0.25">
      <c r="A121" s="14">
        <v>44257</v>
      </c>
      <c r="B121" s="14">
        <v>44276</v>
      </c>
      <c r="C121" s="10" t="s">
        <v>115</v>
      </c>
      <c r="D121" s="10" t="s">
        <v>9</v>
      </c>
      <c r="E121" s="10" t="s">
        <v>374</v>
      </c>
      <c r="F121" s="13">
        <v>22000</v>
      </c>
      <c r="G121" s="13">
        <f t="shared" si="14"/>
        <v>22000</v>
      </c>
      <c r="H121" s="38">
        <f t="shared" si="13"/>
        <v>0</v>
      </c>
      <c r="I121" s="37">
        <f t="shared" si="15"/>
        <v>0</v>
      </c>
      <c r="J121" s="12"/>
    </row>
    <row r="122" spans="1:10" x14ac:dyDescent="0.25">
      <c r="A122" s="14">
        <v>44265</v>
      </c>
      <c r="B122" s="14">
        <v>44282</v>
      </c>
      <c r="C122" s="10" t="s">
        <v>963</v>
      </c>
      <c r="D122" s="10" t="s">
        <v>10</v>
      </c>
      <c r="E122" s="10" t="s">
        <v>375</v>
      </c>
      <c r="F122" s="13">
        <v>1000</v>
      </c>
      <c r="G122" s="13">
        <f t="shared" si="14"/>
        <v>1000</v>
      </c>
      <c r="H122" s="38">
        <f t="shared" si="13"/>
        <v>0</v>
      </c>
      <c r="I122" s="37">
        <f t="shared" si="15"/>
        <v>0</v>
      </c>
      <c r="J122" s="12"/>
    </row>
    <row r="123" spans="1:10" ht="25.5" x14ac:dyDescent="0.25">
      <c r="A123" s="14">
        <v>44257</v>
      </c>
      <c r="B123" s="14">
        <v>44283</v>
      </c>
      <c r="C123" s="10" t="s">
        <v>964</v>
      </c>
      <c r="D123" s="10" t="s">
        <v>9</v>
      </c>
      <c r="E123" s="10" t="s">
        <v>376</v>
      </c>
      <c r="F123" s="13">
        <v>26000</v>
      </c>
      <c r="G123" s="13">
        <f t="shared" si="14"/>
        <v>26000</v>
      </c>
      <c r="H123" s="38">
        <f t="shared" si="13"/>
        <v>0</v>
      </c>
      <c r="I123" s="37">
        <f t="shared" si="15"/>
        <v>0</v>
      </c>
      <c r="J123" s="12"/>
    </row>
    <row r="124" spans="1:10" ht="25.5" x14ac:dyDescent="0.25">
      <c r="A124" s="14" t="s">
        <v>138</v>
      </c>
      <c r="B124" s="14" t="s">
        <v>377</v>
      </c>
      <c r="C124" s="10" t="s">
        <v>378</v>
      </c>
      <c r="D124" s="10" t="s">
        <v>9</v>
      </c>
      <c r="E124" s="10" t="s">
        <v>13</v>
      </c>
      <c r="F124" s="13">
        <v>57577</v>
      </c>
      <c r="G124" s="13">
        <f t="shared" si="14"/>
        <v>57577</v>
      </c>
      <c r="H124" s="38">
        <f t="shared" si="13"/>
        <v>0</v>
      </c>
      <c r="I124" s="37">
        <f t="shared" si="15"/>
        <v>0</v>
      </c>
      <c r="J124" s="12"/>
    </row>
    <row r="125" spans="1:10" ht="25.5" x14ac:dyDescent="0.25">
      <c r="A125" s="14" t="s">
        <v>99</v>
      </c>
      <c r="B125" s="14" t="s">
        <v>377</v>
      </c>
      <c r="C125" s="10" t="s">
        <v>379</v>
      </c>
      <c r="D125" s="10" t="s">
        <v>9</v>
      </c>
      <c r="E125" s="10" t="s">
        <v>13</v>
      </c>
      <c r="F125" s="13">
        <v>14358</v>
      </c>
      <c r="G125" s="13">
        <f t="shared" si="14"/>
        <v>14358</v>
      </c>
      <c r="H125" s="38">
        <f t="shared" si="13"/>
        <v>0</v>
      </c>
      <c r="I125" s="37">
        <f t="shared" si="15"/>
        <v>0</v>
      </c>
      <c r="J125" s="12"/>
    </row>
    <row r="126" spans="1:10" ht="25.5" x14ac:dyDescent="0.25">
      <c r="A126" s="14" t="s">
        <v>380</v>
      </c>
      <c r="B126" s="14" t="s">
        <v>377</v>
      </c>
      <c r="C126" s="11" t="s">
        <v>965</v>
      </c>
      <c r="D126" s="10" t="s">
        <v>9</v>
      </c>
      <c r="E126" s="10" t="s">
        <v>13</v>
      </c>
      <c r="F126" s="13">
        <v>1000</v>
      </c>
      <c r="G126" s="13">
        <f t="shared" si="14"/>
        <v>1000</v>
      </c>
      <c r="H126" s="38">
        <f t="shared" si="13"/>
        <v>0</v>
      </c>
      <c r="I126" s="37">
        <f t="shared" si="15"/>
        <v>0</v>
      </c>
      <c r="J126" s="12"/>
    </row>
    <row r="127" spans="1:10" ht="25.5" x14ac:dyDescent="0.25">
      <c r="A127" s="14" t="s">
        <v>381</v>
      </c>
      <c r="B127" s="14" t="s">
        <v>377</v>
      </c>
      <c r="C127" s="10" t="s">
        <v>336</v>
      </c>
      <c r="D127" s="10" t="s">
        <v>9</v>
      </c>
      <c r="E127" s="10" t="s">
        <v>13</v>
      </c>
      <c r="F127" s="13">
        <v>112100</v>
      </c>
      <c r="G127" s="13">
        <f t="shared" si="14"/>
        <v>112100</v>
      </c>
      <c r="H127" s="38">
        <f t="shared" si="13"/>
        <v>0</v>
      </c>
      <c r="I127" s="37">
        <f t="shared" si="15"/>
        <v>0</v>
      </c>
      <c r="J127" s="12"/>
    </row>
    <row r="128" spans="1:10" x14ac:dyDescent="0.25">
      <c r="A128" s="14">
        <v>43138</v>
      </c>
      <c r="B128" s="14">
        <v>44286</v>
      </c>
      <c r="C128" s="10" t="s">
        <v>382</v>
      </c>
      <c r="D128" s="10" t="s">
        <v>10</v>
      </c>
      <c r="E128" s="10" t="s">
        <v>383</v>
      </c>
      <c r="F128" s="13">
        <v>14076</v>
      </c>
      <c r="G128" s="13">
        <f t="shared" si="14"/>
        <v>14076</v>
      </c>
      <c r="H128" s="38">
        <f t="shared" si="13"/>
        <v>0</v>
      </c>
      <c r="I128" s="37">
        <f t="shared" si="15"/>
        <v>0</v>
      </c>
      <c r="J128" s="12"/>
    </row>
    <row r="129" spans="1:10" ht="25.5" x14ac:dyDescent="0.25">
      <c r="A129" s="14">
        <v>43138</v>
      </c>
      <c r="B129" s="14">
        <v>44286</v>
      </c>
      <c r="C129" s="10" t="s">
        <v>382</v>
      </c>
      <c r="D129" s="10" t="s">
        <v>9</v>
      </c>
      <c r="E129" s="10" t="s">
        <v>383</v>
      </c>
      <c r="F129" s="13">
        <v>40464</v>
      </c>
      <c r="G129" s="13">
        <f t="shared" si="14"/>
        <v>40464</v>
      </c>
      <c r="H129" s="38">
        <f t="shared" si="13"/>
        <v>0</v>
      </c>
      <c r="I129" s="37">
        <f t="shared" si="15"/>
        <v>0</v>
      </c>
      <c r="J129" s="12"/>
    </row>
    <row r="130" spans="1:10" x14ac:dyDescent="0.25">
      <c r="A130" s="14" t="s">
        <v>384</v>
      </c>
      <c r="B130" s="14" t="s">
        <v>385</v>
      </c>
      <c r="C130" s="10" t="s">
        <v>71</v>
      </c>
      <c r="D130" s="10" t="s">
        <v>10</v>
      </c>
      <c r="E130" s="10" t="s">
        <v>386</v>
      </c>
      <c r="F130" s="13">
        <v>8550</v>
      </c>
      <c r="G130" s="13">
        <f t="shared" si="14"/>
        <v>8550</v>
      </c>
      <c r="H130" s="38">
        <f t="shared" si="13"/>
        <v>0</v>
      </c>
      <c r="I130" s="37">
        <f t="shared" si="15"/>
        <v>0</v>
      </c>
      <c r="J130" s="12"/>
    </row>
    <row r="131" spans="1:10" ht="25.5" x14ac:dyDescent="0.25">
      <c r="A131" s="14" t="s">
        <v>333</v>
      </c>
      <c r="B131" s="14" t="s">
        <v>385</v>
      </c>
      <c r="C131" s="10" t="s">
        <v>21</v>
      </c>
      <c r="D131" s="10" t="s">
        <v>9</v>
      </c>
      <c r="E131" s="10" t="s">
        <v>408</v>
      </c>
      <c r="F131" s="13">
        <v>850902.75</v>
      </c>
      <c r="G131" s="13">
        <f t="shared" si="14"/>
        <v>850902.75</v>
      </c>
      <c r="H131" s="38">
        <f t="shared" si="13"/>
        <v>0</v>
      </c>
      <c r="I131" s="37">
        <f t="shared" si="15"/>
        <v>0</v>
      </c>
      <c r="J131" s="12"/>
    </row>
    <row r="132" spans="1:10" ht="25.5" x14ac:dyDescent="0.25">
      <c r="A132" s="14">
        <v>44081</v>
      </c>
      <c r="B132" s="14" t="s">
        <v>385</v>
      </c>
      <c r="C132" s="10" t="s">
        <v>26</v>
      </c>
      <c r="D132" s="10" t="s">
        <v>9</v>
      </c>
      <c r="E132" s="10" t="s">
        <v>387</v>
      </c>
      <c r="F132" s="13">
        <v>45360</v>
      </c>
      <c r="G132" s="13">
        <f t="shared" si="14"/>
        <v>45360</v>
      </c>
      <c r="H132" s="38">
        <f t="shared" si="13"/>
        <v>0</v>
      </c>
      <c r="I132" s="37">
        <f t="shared" si="15"/>
        <v>0</v>
      </c>
      <c r="J132" s="12"/>
    </row>
    <row r="133" spans="1:10" x14ac:dyDescent="0.25">
      <c r="A133" s="14">
        <v>44213</v>
      </c>
      <c r="B133" s="14">
        <v>44286</v>
      </c>
      <c r="C133" s="11" t="s">
        <v>961</v>
      </c>
      <c r="D133" s="10" t="s">
        <v>11</v>
      </c>
      <c r="E133" s="10" t="s">
        <v>360</v>
      </c>
      <c r="F133" s="13">
        <v>2400</v>
      </c>
      <c r="G133" s="13">
        <f t="shared" si="14"/>
        <v>2400</v>
      </c>
      <c r="H133" s="38">
        <f t="shared" si="13"/>
        <v>0</v>
      </c>
      <c r="I133" s="37">
        <f t="shared" si="15"/>
        <v>0</v>
      </c>
      <c r="J133" s="12"/>
    </row>
    <row r="134" spans="1:10" x14ac:dyDescent="0.25">
      <c r="A134" s="14">
        <v>44287</v>
      </c>
      <c r="B134" s="14">
        <v>44286</v>
      </c>
      <c r="C134" s="10" t="s">
        <v>142</v>
      </c>
      <c r="D134" s="10" t="s">
        <v>10</v>
      </c>
      <c r="E134" s="10" t="s">
        <v>388</v>
      </c>
      <c r="F134" s="13">
        <v>14988</v>
      </c>
      <c r="G134" s="13">
        <f t="shared" si="14"/>
        <v>14988</v>
      </c>
      <c r="H134" s="38">
        <f t="shared" si="13"/>
        <v>0</v>
      </c>
      <c r="I134" s="37">
        <f t="shared" si="15"/>
        <v>0</v>
      </c>
      <c r="J134" s="12"/>
    </row>
    <row r="135" spans="1:10" ht="25.5" x14ac:dyDescent="0.25">
      <c r="A135" s="14">
        <v>44287</v>
      </c>
      <c r="B135" s="14">
        <v>44286</v>
      </c>
      <c r="C135" s="10" t="s">
        <v>389</v>
      </c>
      <c r="D135" s="10" t="s">
        <v>10</v>
      </c>
      <c r="E135" s="10" t="s">
        <v>390</v>
      </c>
      <c r="F135" s="13">
        <v>4098</v>
      </c>
      <c r="G135" s="13">
        <f t="shared" si="14"/>
        <v>4098</v>
      </c>
      <c r="H135" s="38">
        <f t="shared" si="13"/>
        <v>0</v>
      </c>
      <c r="I135" s="37">
        <f t="shared" si="15"/>
        <v>0</v>
      </c>
      <c r="J135" s="12"/>
    </row>
    <row r="136" spans="1:10" x14ac:dyDescent="0.25">
      <c r="A136" s="14">
        <v>44287</v>
      </c>
      <c r="B136" s="14">
        <v>44286</v>
      </c>
      <c r="C136" s="10" t="s">
        <v>71</v>
      </c>
      <c r="D136" s="10" t="s">
        <v>10</v>
      </c>
      <c r="E136" s="10" t="s">
        <v>394</v>
      </c>
      <c r="F136" s="13">
        <v>12350</v>
      </c>
      <c r="G136" s="13">
        <f t="shared" si="14"/>
        <v>12350</v>
      </c>
      <c r="H136" s="38">
        <f t="shared" si="13"/>
        <v>0</v>
      </c>
      <c r="I136" s="37">
        <f t="shared" si="15"/>
        <v>0</v>
      </c>
      <c r="J136" s="12"/>
    </row>
    <row r="137" spans="1:10" x14ac:dyDescent="0.25">
      <c r="A137" s="14">
        <v>44287</v>
      </c>
      <c r="B137" s="14">
        <v>44286</v>
      </c>
      <c r="C137" s="10" t="s">
        <v>391</v>
      </c>
      <c r="D137" s="10" t="s">
        <v>10</v>
      </c>
      <c r="E137" s="10" t="s">
        <v>392</v>
      </c>
      <c r="F137" s="13">
        <v>4106.16</v>
      </c>
      <c r="G137" s="13">
        <f t="shared" si="14"/>
        <v>4106.16</v>
      </c>
      <c r="H137" s="38">
        <f t="shared" si="13"/>
        <v>0</v>
      </c>
      <c r="I137" s="37">
        <f t="shared" si="15"/>
        <v>0</v>
      </c>
      <c r="J137" s="12"/>
    </row>
    <row r="138" spans="1:10" ht="25.5" x14ac:dyDescent="0.25">
      <c r="A138" s="14">
        <v>44287</v>
      </c>
      <c r="B138" s="14">
        <v>44286</v>
      </c>
      <c r="C138" s="10" t="s">
        <v>382</v>
      </c>
      <c r="D138" s="10" t="s">
        <v>10</v>
      </c>
      <c r="E138" s="10" t="s">
        <v>393</v>
      </c>
      <c r="F138" s="13">
        <v>14370</v>
      </c>
      <c r="G138" s="13">
        <f t="shared" si="14"/>
        <v>14370</v>
      </c>
      <c r="H138" s="38">
        <f t="shared" si="13"/>
        <v>0</v>
      </c>
      <c r="I138" s="37">
        <f t="shared" si="15"/>
        <v>0</v>
      </c>
      <c r="J138" s="12"/>
    </row>
    <row r="139" spans="1:10" ht="25.5" x14ac:dyDescent="0.25">
      <c r="A139" s="14">
        <v>44175</v>
      </c>
      <c r="B139" s="14">
        <v>44287</v>
      </c>
      <c r="C139" s="10" t="s">
        <v>112</v>
      </c>
      <c r="D139" s="10" t="s">
        <v>9</v>
      </c>
      <c r="E139" s="10" t="s">
        <v>13</v>
      </c>
      <c r="F139" s="13">
        <v>38386</v>
      </c>
      <c r="G139" s="13">
        <f t="shared" si="14"/>
        <v>38386</v>
      </c>
      <c r="H139" s="38">
        <f t="shared" si="13"/>
        <v>0</v>
      </c>
      <c r="I139" s="37">
        <f t="shared" si="15"/>
        <v>0</v>
      </c>
      <c r="J139" s="12"/>
    </row>
    <row r="140" spans="1:10" ht="25.5" x14ac:dyDescent="0.25">
      <c r="A140" s="14" t="s">
        <v>395</v>
      </c>
      <c r="B140" s="14" t="s">
        <v>396</v>
      </c>
      <c r="C140" s="10" t="s">
        <v>397</v>
      </c>
      <c r="D140" s="10" t="s">
        <v>9</v>
      </c>
      <c r="E140" s="10" t="s">
        <v>13</v>
      </c>
      <c r="F140" s="13">
        <v>23400</v>
      </c>
      <c r="G140" s="13">
        <f t="shared" si="14"/>
        <v>23400</v>
      </c>
      <c r="H140" s="38">
        <f t="shared" si="13"/>
        <v>0</v>
      </c>
      <c r="I140" s="37">
        <f t="shared" si="15"/>
        <v>0</v>
      </c>
      <c r="J140" s="12"/>
    </row>
    <row r="141" spans="1:10" ht="25.5" x14ac:dyDescent="0.25">
      <c r="A141" s="14" t="s">
        <v>94</v>
      </c>
      <c r="B141" s="14" t="s">
        <v>398</v>
      </c>
      <c r="C141" s="10" t="s">
        <v>399</v>
      </c>
      <c r="D141" s="10" t="s">
        <v>9</v>
      </c>
      <c r="E141" s="10" t="s">
        <v>114</v>
      </c>
      <c r="F141" s="13">
        <v>4487</v>
      </c>
      <c r="G141" s="13">
        <f t="shared" si="14"/>
        <v>4487</v>
      </c>
      <c r="H141" s="38">
        <f t="shared" si="13"/>
        <v>0</v>
      </c>
      <c r="I141" s="37">
        <f t="shared" si="15"/>
        <v>0</v>
      </c>
      <c r="J141" s="12"/>
    </row>
    <row r="142" spans="1:10" ht="25.5" x14ac:dyDescent="0.25">
      <c r="A142" s="14" t="s">
        <v>400</v>
      </c>
      <c r="B142" s="14" t="s">
        <v>401</v>
      </c>
      <c r="C142" s="10" t="s">
        <v>18</v>
      </c>
      <c r="D142" s="10" t="s">
        <v>9</v>
      </c>
      <c r="E142" s="10" t="s">
        <v>402</v>
      </c>
      <c r="F142" s="13">
        <v>0</v>
      </c>
      <c r="G142" s="13">
        <f t="shared" si="14"/>
        <v>0</v>
      </c>
      <c r="H142" s="38">
        <f t="shared" si="13"/>
        <v>0</v>
      </c>
      <c r="I142" s="37">
        <v>0</v>
      </c>
      <c r="J142" s="12"/>
    </row>
    <row r="143" spans="1:10" ht="25.5" x14ac:dyDescent="0.25">
      <c r="A143" s="14">
        <v>44266</v>
      </c>
      <c r="B143" s="14">
        <v>44298</v>
      </c>
      <c r="C143" s="10" t="s">
        <v>118</v>
      </c>
      <c r="D143" s="10" t="s">
        <v>9</v>
      </c>
      <c r="E143" s="10" t="s">
        <v>403</v>
      </c>
      <c r="F143" s="13">
        <v>25000</v>
      </c>
      <c r="G143" s="13">
        <f t="shared" si="14"/>
        <v>25000</v>
      </c>
      <c r="H143" s="38">
        <f t="shared" si="13"/>
        <v>0</v>
      </c>
      <c r="I143" s="37">
        <f t="shared" ref="I143:I174" si="16">H143/F143</f>
        <v>0</v>
      </c>
      <c r="J143" s="12"/>
    </row>
    <row r="144" spans="1:10" ht="25.5" x14ac:dyDescent="0.25">
      <c r="A144" s="14">
        <v>44265</v>
      </c>
      <c r="B144" s="14">
        <v>44301</v>
      </c>
      <c r="C144" s="10" t="s">
        <v>328</v>
      </c>
      <c r="D144" s="10" t="s">
        <v>10</v>
      </c>
      <c r="E144" s="10" t="s">
        <v>404</v>
      </c>
      <c r="F144" s="13">
        <v>2500</v>
      </c>
      <c r="G144" s="13">
        <f t="shared" si="14"/>
        <v>2500</v>
      </c>
      <c r="H144" s="38">
        <f t="shared" si="13"/>
        <v>0</v>
      </c>
      <c r="I144" s="37">
        <f t="shared" si="16"/>
        <v>0</v>
      </c>
      <c r="J144" s="12"/>
    </row>
    <row r="145" spans="1:10" ht="25.5" x14ac:dyDescent="0.25">
      <c r="A145" s="14">
        <v>44278</v>
      </c>
      <c r="B145" s="14">
        <v>44304</v>
      </c>
      <c r="C145" s="10" t="s">
        <v>115</v>
      </c>
      <c r="D145" s="10" t="s">
        <v>9</v>
      </c>
      <c r="E145" s="10" t="s">
        <v>405</v>
      </c>
      <c r="F145" s="13">
        <v>23000</v>
      </c>
      <c r="G145" s="13">
        <f t="shared" si="14"/>
        <v>23000</v>
      </c>
      <c r="H145" s="38">
        <f t="shared" si="13"/>
        <v>0</v>
      </c>
      <c r="I145" s="37">
        <f t="shared" si="16"/>
        <v>0</v>
      </c>
      <c r="J145" s="12"/>
    </row>
    <row r="146" spans="1:10" ht="25.5" x14ac:dyDescent="0.25">
      <c r="A146" s="14">
        <v>44302</v>
      </c>
      <c r="B146" s="14">
        <v>44304</v>
      </c>
      <c r="C146" s="10" t="s">
        <v>406</v>
      </c>
      <c r="D146" s="10" t="s">
        <v>9</v>
      </c>
      <c r="E146" s="10" t="s">
        <v>407</v>
      </c>
      <c r="F146" s="13">
        <v>20000</v>
      </c>
      <c r="G146" s="13">
        <f t="shared" si="14"/>
        <v>20000</v>
      </c>
      <c r="H146" s="38">
        <f t="shared" si="13"/>
        <v>0</v>
      </c>
      <c r="I146" s="37">
        <f t="shared" si="16"/>
        <v>0</v>
      </c>
      <c r="J146" s="12"/>
    </row>
    <row r="147" spans="1:10" ht="25.5" x14ac:dyDescent="0.25">
      <c r="A147" s="14">
        <v>44253</v>
      </c>
      <c r="B147" s="14">
        <v>44308</v>
      </c>
      <c r="C147" s="10" t="s">
        <v>127</v>
      </c>
      <c r="D147" s="10" t="s">
        <v>10</v>
      </c>
      <c r="E147" s="10" t="s">
        <v>409</v>
      </c>
      <c r="F147" s="13">
        <v>2925</v>
      </c>
      <c r="G147" s="13">
        <f t="shared" si="14"/>
        <v>2925</v>
      </c>
      <c r="H147" s="38">
        <f t="shared" si="13"/>
        <v>0</v>
      </c>
      <c r="I147" s="37">
        <f t="shared" si="16"/>
        <v>0</v>
      </c>
      <c r="J147" s="12"/>
    </row>
    <row r="148" spans="1:10" ht="25.5" x14ac:dyDescent="0.25">
      <c r="A148" s="14">
        <v>44298</v>
      </c>
      <c r="B148" s="14">
        <v>44311</v>
      </c>
      <c r="C148" s="10" t="s">
        <v>410</v>
      </c>
      <c r="D148" s="10" t="s">
        <v>9</v>
      </c>
      <c r="E148" s="10" t="s">
        <v>411</v>
      </c>
      <c r="F148" s="13">
        <v>23000</v>
      </c>
      <c r="G148" s="13">
        <f t="shared" si="14"/>
        <v>23000</v>
      </c>
      <c r="H148" s="38">
        <f t="shared" ref="H148:H179" si="17">F148-G148</f>
        <v>0</v>
      </c>
      <c r="I148" s="37">
        <f t="shared" si="16"/>
        <v>0</v>
      </c>
      <c r="J148" s="12"/>
    </row>
    <row r="149" spans="1:10" ht="25.5" x14ac:dyDescent="0.25">
      <c r="A149" s="14">
        <v>44266</v>
      </c>
      <c r="B149" s="14">
        <v>44312</v>
      </c>
      <c r="C149" s="10" t="s">
        <v>115</v>
      </c>
      <c r="D149" s="11" t="s">
        <v>9</v>
      </c>
      <c r="E149" s="11" t="s">
        <v>412</v>
      </c>
      <c r="F149" s="13">
        <v>23000</v>
      </c>
      <c r="G149" s="13">
        <f t="shared" si="14"/>
        <v>23000</v>
      </c>
      <c r="H149" s="38">
        <f t="shared" si="17"/>
        <v>0</v>
      </c>
      <c r="I149" s="37">
        <f t="shared" si="16"/>
        <v>0</v>
      </c>
      <c r="J149" s="12"/>
    </row>
    <row r="150" spans="1:10" ht="25.5" x14ac:dyDescent="0.25">
      <c r="A150" s="10" t="s">
        <v>413</v>
      </c>
      <c r="B150" s="10" t="s">
        <v>414</v>
      </c>
      <c r="C150" s="11" t="s">
        <v>415</v>
      </c>
      <c r="D150" s="11" t="s">
        <v>9</v>
      </c>
      <c r="E150" s="11" t="s">
        <v>13</v>
      </c>
      <c r="F150" s="13">
        <v>19940</v>
      </c>
      <c r="G150" s="13">
        <f t="shared" si="14"/>
        <v>19940</v>
      </c>
      <c r="H150" s="38">
        <f t="shared" si="17"/>
        <v>0</v>
      </c>
      <c r="I150" s="37">
        <f t="shared" si="16"/>
        <v>0</v>
      </c>
      <c r="J150" s="12"/>
    </row>
    <row r="151" spans="1:10" ht="25.5" x14ac:dyDescent="0.25">
      <c r="A151" s="10" t="s">
        <v>362</v>
      </c>
      <c r="B151" s="10" t="s">
        <v>414</v>
      </c>
      <c r="C151" s="11" t="s">
        <v>82</v>
      </c>
      <c r="D151" s="12" t="s">
        <v>9</v>
      </c>
      <c r="E151" s="11" t="s">
        <v>363</v>
      </c>
      <c r="F151" s="13">
        <v>158000</v>
      </c>
      <c r="G151" s="13">
        <f t="shared" si="14"/>
        <v>158000</v>
      </c>
      <c r="H151" s="38">
        <f t="shared" si="17"/>
        <v>0</v>
      </c>
      <c r="I151" s="37">
        <f t="shared" si="16"/>
        <v>0</v>
      </c>
      <c r="J151" s="12"/>
    </row>
    <row r="152" spans="1:10" ht="25.5" x14ac:dyDescent="0.25">
      <c r="A152" s="14">
        <v>44211</v>
      </c>
      <c r="B152" s="14">
        <v>44316</v>
      </c>
      <c r="C152" s="10" t="s">
        <v>24</v>
      </c>
      <c r="D152" s="12" t="s">
        <v>9</v>
      </c>
      <c r="E152" s="10" t="s">
        <v>416</v>
      </c>
      <c r="F152" s="13">
        <v>26117</v>
      </c>
      <c r="G152" s="13">
        <f t="shared" ref="G152:G183" si="18">F152</f>
        <v>26117</v>
      </c>
      <c r="H152" s="38">
        <f t="shared" si="17"/>
        <v>0</v>
      </c>
      <c r="I152" s="37">
        <f t="shared" si="16"/>
        <v>0</v>
      </c>
      <c r="J152" s="12"/>
    </row>
    <row r="153" spans="1:10" ht="25.5" x14ac:dyDescent="0.25">
      <c r="A153" s="14">
        <v>44222</v>
      </c>
      <c r="B153" s="14">
        <v>44316</v>
      </c>
      <c r="C153" s="10" t="s">
        <v>92</v>
      </c>
      <c r="D153" s="11" t="s">
        <v>9</v>
      </c>
      <c r="E153" s="10" t="s">
        <v>417</v>
      </c>
      <c r="F153" s="13">
        <f>4995*8</f>
        <v>39960</v>
      </c>
      <c r="G153" s="13">
        <f t="shared" si="18"/>
        <v>39960</v>
      </c>
      <c r="H153" s="38">
        <f t="shared" si="17"/>
        <v>0</v>
      </c>
      <c r="I153" s="37">
        <f t="shared" si="16"/>
        <v>0</v>
      </c>
      <c r="J153" s="12"/>
    </row>
    <row r="154" spans="1:10" x14ac:dyDescent="0.25">
      <c r="A154" s="14">
        <v>44256</v>
      </c>
      <c r="B154" s="14">
        <v>44316</v>
      </c>
      <c r="C154" s="10" t="s">
        <v>418</v>
      </c>
      <c r="D154" s="10" t="s">
        <v>10</v>
      </c>
      <c r="E154" s="10" t="s">
        <v>419</v>
      </c>
      <c r="F154" s="13">
        <f>4712+2929.24</f>
        <v>7641.24</v>
      </c>
      <c r="G154" s="13">
        <f t="shared" si="18"/>
        <v>7641.24</v>
      </c>
      <c r="H154" s="38">
        <f t="shared" si="17"/>
        <v>0</v>
      </c>
      <c r="I154" s="37">
        <f t="shared" si="16"/>
        <v>0</v>
      </c>
      <c r="J154" s="12"/>
    </row>
    <row r="155" spans="1:10" ht="25.5" x14ac:dyDescent="0.25">
      <c r="A155" s="14">
        <v>44257</v>
      </c>
      <c r="B155" s="14">
        <v>44318</v>
      </c>
      <c r="C155" s="10" t="s">
        <v>248</v>
      </c>
      <c r="D155" s="10" t="s">
        <v>9</v>
      </c>
      <c r="E155" s="10" t="s">
        <v>420</v>
      </c>
      <c r="F155" s="13">
        <v>16000</v>
      </c>
      <c r="G155" s="13">
        <f t="shared" si="18"/>
        <v>16000</v>
      </c>
      <c r="H155" s="38">
        <f t="shared" si="17"/>
        <v>0</v>
      </c>
      <c r="I155" s="37">
        <f t="shared" si="16"/>
        <v>0</v>
      </c>
      <c r="J155" s="12"/>
    </row>
    <row r="156" spans="1:10" ht="25.5" x14ac:dyDescent="0.25">
      <c r="A156" s="14">
        <v>44301</v>
      </c>
      <c r="B156" s="14">
        <v>44319</v>
      </c>
      <c r="C156" s="10" t="s">
        <v>423</v>
      </c>
      <c r="D156" s="11" t="s">
        <v>9</v>
      </c>
      <c r="E156" s="11" t="s">
        <v>424</v>
      </c>
      <c r="F156" s="13">
        <v>6000</v>
      </c>
      <c r="G156" s="13">
        <f t="shared" si="18"/>
        <v>6000</v>
      </c>
      <c r="H156" s="38">
        <f t="shared" si="17"/>
        <v>0</v>
      </c>
      <c r="I156" s="37">
        <f t="shared" si="16"/>
        <v>0</v>
      </c>
      <c r="J156" s="12"/>
    </row>
    <row r="157" spans="1:10" ht="25.5" x14ac:dyDescent="0.25">
      <c r="A157" s="14">
        <v>44301</v>
      </c>
      <c r="B157" s="14">
        <v>44319</v>
      </c>
      <c r="C157" s="10" t="s">
        <v>421</v>
      </c>
      <c r="D157" s="11" t="s">
        <v>9</v>
      </c>
      <c r="E157" s="11" t="s">
        <v>422</v>
      </c>
      <c r="F157" s="13">
        <v>21000</v>
      </c>
      <c r="G157" s="13">
        <f t="shared" si="18"/>
        <v>21000</v>
      </c>
      <c r="H157" s="38">
        <f t="shared" si="17"/>
        <v>0</v>
      </c>
      <c r="I157" s="37">
        <f t="shared" si="16"/>
        <v>0</v>
      </c>
      <c r="J157" s="12"/>
    </row>
    <row r="158" spans="1:10" ht="25.5" x14ac:dyDescent="0.25">
      <c r="A158" s="10" t="s">
        <v>425</v>
      </c>
      <c r="B158" s="10" t="s">
        <v>426</v>
      </c>
      <c r="C158" s="11" t="s">
        <v>427</v>
      </c>
      <c r="D158" s="11" t="s">
        <v>9</v>
      </c>
      <c r="E158" s="11" t="s">
        <v>13</v>
      </c>
      <c r="F158" s="13">
        <v>409</v>
      </c>
      <c r="G158" s="13">
        <f t="shared" si="18"/>
        <v>409</v>
      </c>
      <c r="H158" s="38">
        <f t="shared" si="17"/>
        <v>0</v>
      </c>
      <c r="I158" s="37">
        <f t="shared" si="16"/>
        <v>0</v>
      </c>
      <c r="J158" s="12"/>
    </row>
    <row r="159" spans="1:10" x14ac:dyDescent="0.25">
      <c r="A159" s="14">
        <v>44253</v>
      </c>
      <c r="B159" s="14">
        <v>44322</v>
      </c>
      <c r="C159" s="10" t="s">
        <v>75</v>
      </c>
      <c r="D159" s="10" t="s">
        <v>10</v>
      </c>
      <c r="E159" s="10" t="s">
        <v>428</v>
      </c>
      <c r="F159" s="13">
        <v>3250</v>
      </c>
      <c r="G159" s="13">
        <f t="shared" si="18"/>
        <v>3250</v>
      </c>
      <c r="H159" s="38">
        <f t="shared" si="17"/>
        <v>0</v>
      </c>
      <c r="I159" s="37">
        <f t="shared" si="16"/>
        <v>0</v>
      </c>
      <c r="J159" s="12"/>
    </row>
    <row r="160" spans="1:10" ht="25.5" x14ac:dyDescent="0.25">
      <c r="A160" s="14">
        <v>44309</v>
      </c>
      <c r="B160" s="14">
        <v>44325</v>
      </c>
      <c r="C160" s="10" t="s">
        <v>429</v>
      </c>
      <c r="D160" s="10" t="s">
        <v>9</v>
      </c>
      <c r="E160" s="10" t="s">
        <v>430</v>
      </c>
      <c r="F160" s="13">
        <v>23000</v>
      </c>
      <c r="G160" s="13">
        <f t="shared" si="18"/>
        <v>23000</v>
      </c>
      <c r="H160" s="38">
        <f t="shared" si="17"/>
        <v>0</v>
      </c>
      <c r="I160" s="37">
        <f t="shared" si="16"/>
        <v>0</v>
      </c>
      <c r="J160" s="12"/>
    </row>
    <row r="161" spans="1:10" ht="25.5" x14ac:dyDescent="0.25">
      <c r="A161" s="14">
        <v>44266</v>
      </c>
      <c r="B161" s="14">
        <v>44326</v>
      </c>
      <c r="C161" s="10" t="s">
        <v>431</v>
      </c>
      <c r="D161" s="10" t="s">
        <v>9</v>
      </c>
      <c r="E161" s="10" t="s">
        <v>432</v>
      </c>
      <c r="F161" s="13">
        <v>22000</v>
      </c>
      <c r="G161" s="13">
        <f t="shared" si="18"/>
        <v>22000</v>
      </c>
      <c r="H161" s="38">
        <f t="shared" si="17"/>
        <v>0</v>
      </c>
      <c r="I161" s="37">
        <f t="shared" si="16"/>
        <v>0</v>
      </c>
      <c r="J161" s="12"/>
    </row>
    <row r="162" spans="1:10" ht="25.5" x14ac:dyDescent="0.25">
      <c r="A162" s="14">
        <v>44280</v>
      </c>
      <c r="B162" s="14">
        <v>44326</v>
      </c>
      <c r="C162" s="10" t="s">
        <v>431</v>
      </c>
      <c r="D162" s="11" t="s">
        <v>9</v>
      </c>
      <c r="E162" s="11" t="s">
        <v>433</v>
      </c>
      <c r="F162" s="13">
        <v>22000</v>
      </c>
      <c r="G162" s="13">
        <f t="shared" si="18"/>
        <v>22000</v>
      </c>
      <c r="H162" s="38">
        <f t="shared" si="17"/>
        <v>0</v>
      </c>
      <c r="I162" s="37">
        <f t="shared" si="16"/>
        <v>0</v>
      </c>
      <c r="J162" s="12"/>
    </row>
    <row r="163" spans="1:10" ht="25.5" x14ac:dyDescent="0.25">
      <c r="A163" s="14">
        <v>44308</v>
      </c>
      <c r="B163" s="14">
        <v>44333</v>
      </c>
      <c r="C163" s="10" t="s">
        <v>29</v>
      </c>
      <c r="D163" s="11" t="s">
        <v>9</v>
      </c>
      <c r="E163" s="10" t="s">
        <v>434</v>
      </c>
      <c r="F163" s="13">
        <v>27000</v>
      </c>
      <c r="G163" s="13">
        <f t="shared" si="18"/>
        <v>27000</v>
      </c>
      <c r="H163" s="38">
        <f t="shared" si="17"/>
        <v>0</v>
      </c>
      <c r="I163" s="37">
        <f t="shared" si="16"/>
        <v>0</v>
      </c>
      <c r="J163" s="12"/>
    </row>
    <row r="164" spans="1:10" x14ac:dyDescent="0.25">
      <c r="A164" s="14">
        <v>44320</v>
      </c>
      <c r="B164" s="14">
        <v>44336</v>
      </c>
      <c r="C164" s="10" t="s">
        <v>435</v>
      </c>
      <c r="D164" s="10" t="s">
        <v>10</v>
      </c>
      <c r="E164" s="10" t="s">
        <v>436</v>
      </c>
      <c r="F164" s="13">
        <v>5700</v>
      </c>
      <c r="G164" s="13">
        <f t="shared" si="18"/>
        <v>5700</v>
      </c>
      <c r="H164" s="38">
        <f t="shared" si="17"/>
        <v>0</v>
      </c>
      <c r="I164" s="37">
        <f t="shared" si="16"/>
        <v>0</v>
      </c>
      <c r="J164" s="12"/>
    </row>
    <row r="165" spans="1:10" ht="25.5" x14ac:dyDescent="0.25">
      <c r="A165" s="14">
        <v>44301</v>
      </c>
      <c r="B165" s="14">
        <v>44339</v>
      </c>
      <c r="C165" s="10" t="s">
        <v>423</v>
      </c>
      <c r="D165" s="11" t="s">
        <v>9</v>
      </c>
      <c r="E165" s="11" t="s">
        <v>437</v>
      </c>
      <c r="F165" s="13">
        <v>23000</v>
      </c>
      <c r="G165" s="13">
        <f t="shared" si="18"/>
        <v>23000</v>
      </c>
      <c r="H165" s="38">
        <f t="shared" si="17"/>
        <v>0</v>
      </c>
      <c r="I165" s="37">
        <f t="shared" si="16"/>
        <v>0</v>
      </c>
      <c r="J165" s="12"/>
    </row>
    <row r="166" spans="1:10" ht="25.5" x14ac:dyDescent="0.25">
      <c r="A166" s="14">
        <v>44301</v>
      </c>
      <c r="B166" s="14">
        <v>44339</v>
      </c>
      <c r="C166" s="10" t="s">
        <v>423</v>
      </c>
      <c r="D166" s="11" t="s">
        <v>9</v>
      </c>
      <c r="E166" s="11" t="s">
        <v>438</v>
      </c>
      <c r="F166" s="13">
        <v>6000</v>
      </c>
      <c r="G166" s="13">
        <f t="shared" si="18"/>
        <v>6000</v>
      </c>
      <c r="H166" s="38">
        <f t="shared" si="17"/>
        <v>0</v>
      </c>
      <c r="I166" s="37">
        <f t="shared" si="16"/>
        <v>0</v>
      </c>
      <c r="J166" s="12"/>
    </row>
    <row r="167" spans="1:10" ht="25.5" x14ac:dyDescent="0.25">
      <c r="A167" s="14">
        <v>44308</v>
      </c>
      <c r="B167" s="14">
        <v>44340</v>
      </c>
      <c r="C167" s="10" t="s">
        <v>439</v>
      </c>
      <c r="D167" s="10" t="s">
        <v>9</v>
      </c>
      <c r="E167" s="10" t="s">
        <v>440</v>
      </c>
      <c r="F167" s="13">
        <v>6000</v>
      </c>
      <c r="G167" s="13">
        <f t="shared" si="18"/>
        <v>6000</v>
      </c>
      <c r="H167" s="38">
        <f t="shared" si="17"/>
        <v>0</v>
      </c>
      <c r="I167" s="37">
        <f t="shared" si="16"/>
        <v>0</v>
      </c>
      <c r="J167" s="12"/>
    </row>
    <row r="168" spans="1:10" ht="25.5" x14ac:dyDescent="0.25">
      <c r="A168" s="14">
        <v>44308</v>
      </c>
      <c r="B168" s="14">
        <v>44340</v>
      </c>
      <c r="C168" s="10" t="s">
        <v>439</v>
      </c>
      <c r="D168" s="10" t="s">
        <v>9</v>
      </c>
      <c r="E168" s="10" t="s">
        <v>441</v>
      </c>
      <c r="F168" s="13">
        <v>14000</v>
      </c>
      <c r="G168" s="13">
        <f t="shared" si="18"/>
        <v>14000</v>
      </c>
      <c r="H168" s="38">
        <f t="shared" si="17"/>
        <v>0</v>
      </c>
      <c r="I168" s="37">
        <f t="shared" si="16"/>
        <v>0</v>
      </c>
      <c r="J168" s="12"/>
    </row>
    <row r="169" spans="1:10" ht="25.5" x14ac:dyDescent="0.25">
      <c r="A169" s="14">
        <v>44309</v>
      </c>
      <c r="B169" s="14">
        <v>44344</v>
      </c>
      <c r="C169" s="10" t="s">
        <v>130</v>
      </c>
      <c r="D169" s="10" t="s">
        <v>10</v>
      </c>
      <c r="E169" s="10" t="s">
        <v>442</v>
      </c>
      <c r="F169" s="13">
        <v>13560</v>
      </c>
      <c r="G169" s="13">
        <f t="shared" si="18"/>
        <v>13560</v>
      </c>
      <c r="H169" s="38">
        <f t="shared" si="17"/>
        <v>0</v>
      </c>
      <c r="I169" s="37">
        <f t="shared" si="16"/>
        <v>0</v>
      </c>
      <c r="J169" s="12"/>
    </row>
    <row r="170" spans="1:10" ht="25.5" x14ac:dyDescent="0.25">
      <c r="A170" s="14">
        <v>44328</v>
      </c>
      <c r="B170" s="14">
        <v>44346</v>
      </c>
      <c r="C170" s="10" t="s">
        <v>248</v>
      </c>
      <c r="D170" s="10" t="s">
        <v>9</v>
      </c>
      <c r="E170" s="10" t="s">
        <v>443</v>
      </c>
      <c r="F170" s="13">
        <v>25000</v>
      </c>
      <c r="G170" s="13">
        <f t="shared" si="18"/>
        <v>25000</v>
      </c>
      <c r="H170" s="38">
        <f t="shared" si="17"/>
        <v>0</v>
      </c>
      <c r="I170" s="37">
        <f t="shared" si="16"/>
        <v>0</v>
      </c>
      <c r="J170" s="12"/>
    </row>
    <row r="171" spans="1:10" ht="25.5" x14ac:dyDescent="0.25">
      <c r="A171" s="10" t="s">
        <v>98</v>
      </c>
      <c r="B171" s="10" t="s">
        <v>444</v>
      </c>
      <c r="C171" s="11" t="s">
        <v>74</v>
      </c>
      <c r="D171" s="11" t="s">
        <v>9</v>
      </c>
      <c r="E171" s="11" t="s">
        <v>13</v>
      </c>
      <c r="F171" s="13">
        <v>9000</v>
      </c>
      <c r="G171" s="13">
        <f t="shared" si="18"/>
        <v>9000</v>
      </c>
      <c r="H171" s="38">
        <f t="shared" si="17"/>
        <v>0</v>
      </c>
      <c r="I171" s="37">
        <f t="shared" si="16"/>
        <v>0</v>
      </c>
      <c r="J171" s="12"/>
    </row>
    <row r="172" spans="1:10" ht="25.5" x14ac:dyDescent="0.25">
      <c r="A172" s="10" t="s">
        <v>445</v>
      </c>
      <c r="B172" s="10" t="s">
        <v>444</v>
      </c>
      <c r="C172" s="11" t="s">
        <v>446</v>
      </c>
      <c r="D172" s="11" t="s">
        <v>9</v>
      </c>
      <c r="E172" s="11" t="s">
        <v>13</v>
      </c>
      <c r="F172" s="13">
        <v>30000</v>
      </c>
      <c r="G172" s="13">
        <f t="shared" si="18"/>
        <v>30000</v>
      </c>
      <c r="H172" s="38">
        <f t="shared" si="17"/>
        <v>0</v>
      </c>
      <c r="I172" s="37">
        <f t="shared" si="16"/>
        <v>0</v>
      </c>
      <c r="J172" s="12"/>
    </row>
    <row r="173" spans="1:10" ht="25.5" x14ac:dyDescent="0.25">
      <c r="A173" s="10" t="s">
        <v>326</v>
      </c>
      <c r="B173" s="10" t="s">
        <v>444</v>
      </c>
      <c r="C173" s="11" t="s">
        <v>447</v>
      </c>
      <c r="D173" s="11" t="s">
        <v>9</v>
      </c>
      <c r="E173" s="11" t="s">
        <v>13</v>
      </c>
      <c r="F173" s="13">
        <v>9970</v>
      </c>
      <c r="G173" s="13">
        <f t="shared" si="18"/>
        <v>9970</v>
      </c>
      <c r="H173" s="38">
        <f t="shared" si="17"/>
        <v>0</v>
      </c>
      <c r="I173" s="37">
        <f t="shared" si="16"/>
        <v>0</v>
      </c>
      <c r="J173" s="12"/>
    </row>
    <row r="174" spans="1:10" ht="25.5" x14ac:dyDescent="0.25">
      <c r="A174" s="34">
        <v>44095</v>
      </c>
      <c r="B174" s="34">
        <v>44347</v>
      </c>
      <c r="C174" s="35" t="s">
        <v>448</v>
      </c>
      <c r="D174" s="12" t="s">
        <v>10</v>
      </c>
      <c r="E174" s="11" t="s">
        <v>449</v>
      </c>
      <c r="F174" s="13">
        <v>11828.75</v>
      </c>
      <c r="G174" s="13">
        <f t="shared" si="18"/>
        <v>11828.75</v>
      </c>
      <c r="H174" s="38">
        <f t="shared" si="17"/>
        <v>0</v>
      </c>
      <c r="I174" s="37">
        <f t="shared" si="16"/>
        <v>0</v>
      </c>
      <c r="J174" s="12"/>
    </row>
    <row r="175" spans="1:10" ht="25.5" x14ac:dyDescent="0.25">
      <c r="A175" s="14">
        <v>44308</v>
      </c>
      <c r="B175" s="14">
        <v>44347</v>
      </c>
      <c r="C175" s="10" t="s">
        <v>16</v>
      </c>
      <c r="D175" s="10" t="s">
        <v>9</v>
      </c>
      <c r="E175" s="10" t="s">
        <v>450</v>
      </c>
      <c r="F175" s="13">
        <v>31000</v>
      </c>
      <c r="G175" s="13">
        <f t="shared" si="18"/>
        <v>31000</v>
      </c>
      <c r="H175" s="38">
        <f t="shared" si="17"/>
        <v>0</v>
      </c>
      <c r="I175" s="37">
        <f t="shared" ref="I175:I206" si="19">H175/F175</f>
        <v>0</v>
      </c>
      <c r="J175" s="12"/>
    </row>
    <row r="176" spans="1:10" ht="25.5" x14ac:dyDescent="0.25">
      <c r="A176" s="14">
        <v>44266</v>
      </c>
      <c r="B176" s="14">
        <v>44348</v>
      </c>
      <c r="C176" s="10" t="s">
        <v>451</v>
      </c>
      <c r="D176" s="11" t="s">
        <v>9</v>
      </c>
      <c r="E176" s="11" t="s">
        <v>36</v>
      </c>
      <c r="F176" s="13">
        <v>8574</v>
      </c>
      <c r="G176" s="13">
        <f t="shared" si="18"/>
        <v>8574</v>
      </c>
      <c r="H176" s="38">
        <f t="shared" si="17"/>
        <v>0</v>
      </c>
      <c r="I176" s="37">
        <f t="shared" si="19"/>
        <v>0</v>
      </c>
      <c r="J176" s="12"/>
    </row>
    <row r="177" spans="1:10" ht="25.5" x14ac:dyDescent="0.25">
      <c r="A177" s="14">
        <v>44308</v>
      </c>
      <c r="B177" s="14">
        <v>44348</v>
      </c>
      <c r="C177" s="10" t="s">
        <v>95</v>
      </c>
      <c r="D177" s="10" t="s">
        <v>9</v>
      </c>
      <c r="E177" s="10" t="s">
        <v>452</v>
      </c>
      <c r="F177" s="13">
        <v>25000</v>
      </c>
      <c r="G177" s="13">
        <f t="shared" si="18"/>
        <v>25000</v>
      </c>
      <c r="H177" s="38">
        <f t="shared" si="17"/>
        <v>0</v>
      </c>
      <c r="I177" s="37">
        <f t="shared" si="19"/>
        <v>0</v>
      </c>
      <c r="J177" s="12"/>
    </row>
    <row r="178" spans="1:10" ht="25.5" x14ac:dyDescent="0.25">
      <c r="A178" s="14">
        <v>44301</v>
      </c>
      <c r="B178" s="14">
        <v>44352</v>
      </c>
      <c r="C178" s="10" t="s">
        <v>423</v>
      </c>
      <c r="D178" s="11" t="s">
        <v>9</v>
      </c>
      <c r="E178" s="11" t="s">
        <v>453</v>
      </c>
      <c r="F178" s="13">
        <v>13500</v>
      </c>
      <c r="G178" s="13">
        <f t="shared" si="18"/>
        <v>13500</v>
      </c>
      <c r="H178" s="38">
        <f t="shared" si="17"/>
        <v>0</v>
      </c>
      <c r="I178" s="37">
        <f t="shared" si="19"/>
        <v>0</v>
      </c>
      <c r="J178" s="12"/>
    </row>
    <row r="179" spans="1:10" ht="25.5" x14ac:dyDescent="0.25">
      <c r="A179" s="14">
        <v>44301</v>
      </c>
      <c r="B179" s="14">
        <v>44352</v>
      </c>
      <c r="C179" s="10" t="s">
        <v>423</v>
      </c>
      <c r="D179" s="11" t="s">
        <v>9</v>
      </c>
      <c r="E179" s="11" t="s">
        <v>454</v>
      </c>
      <c r="F179" s="13">
        <v>6000</v>
      </c>
      <c r="G179" s="13">
        <f t="shared" si="18"/>
        <v>6000</v>
      </c>
      <c r="H179" s="38">
        <f t="shared" si="17"/>
        <v>0</v>
      </c>
      <c r="I179" s="37">
        <f t="shared" si="19"/>
        <v>0</v>
      </c>
      <c r="J179" s="12"/>
    </row>
    <row r="180" spans="1:10" ht="25.5" x14ac:dyDescent="0.25">
      <c r="A180" s="14">
        <v>44309</v>
      </c>
      <c r="B180" s="14">
        <v>44354</v>
      </c>
      <c r="C180" s="10" t="s">
        <v>429</v>
      </c>
      <c r="D180" s="10" t="s">
        <v>9</v>
      </c>
      <c r="E180" s="10" t="s">
        <v>455</v>
      </c>
      <c r="F180" s="13">
        <v>29000</v>
      </c>
      <c r="G180" s="13">
        <f t="shared" si="18"/>
        <v>29000</v>
      </c>
      <c r="H180" s="38">
        <f t="shared" ref="H180:H211" si="20">F180-G180</f>
        <v>0</v>
      </c>
      <c r="I180" s="37">
        <f t="shared" si="19"/>
        <v>0</v>
      </c>
      <c r="J180" s="12"/>
    </row>
    <row r="181" spans="1:10" ht="25.5" x14ac:dyDescent="0.25">
      <c r="A181" s="14">
        <v>44346</v>
      </c>
      <c r="B181" s="14">
        <v>44354</v>
      </c>
      <c r="C181" s="10" t="s">
        <v>456</v>
      </c>
      <c r="D181" s="10" t="s">
        <v>9</v>
      </c>
      <c r="E181" s="10" t="s">
        <v>457</v>
      </c>
      <c r="F181" s="13">
        <v>450</v>
      </c>
      <c r="G181" s="13">
        <f t="shared" si="18"/>
        <v>450</v>
      </c>
      <c r="H181" s="38">
        <f t="shared" si="20"/>
        <v>0</v>
      </c>
      <c r="I181" s="37">
        <f t="shared" si="19"/>
        <v>0</v>
      </c>
      <c r="J181" s="12"/>
    </row>
    <row r="182" spans="1:10" ht="25.5" x14ac:dyDescent="0.25">
      <c r="A182" s="10" t="s">
        <v>19</v>
      </c>
      <c r="B182" s="10" t="s">
        <v>458</v>
      </c>
      <c r="C182" s="11" t="s">
        <v>459</v>
      </c>
      <c r="D182" s="11" t="s">
        <v>9</v>
      </c>
      <c r="E182" s="11" t="s">
        <v>460</v>
      </c>
      <c r="F182" s="13">
        <v>25000</v>
      </c>
      <c r="G182" s="13">
        <f t="shared" si="18"/>
        <v>25000</v>
      </c>
      <c r="H182" s="38">
        <f t="shared" si="20"/>
        <v>0</v>
      </c>
      <c r="I182" s="37">
        <f t="shared" si="19"/>
        <v>0</v>
      </c>
      <c r="J182" s="12"/>
    </row>
    <row r="183" spans="1:10" ht="25.5" x14ac:dyDescent="0.25">
      <c r="A183" s="14">
        <v>44309</v>
      </c>
      <c r="B183" s="14">
        <v>44358</v>
      </c>
      <c r="C183" s="10" t="s">
        <v>328</v>
      </c>
      <c r="D183" s="10" t="s">
        <v>10</v>
      </c>
      <c r="E183" s="10" t="s">
        <v>461</v>
      </c>
      <c r="F183" s="13">
        <v>4400</v>
      </c>
      <c r="G183" s="13">
        <f t="shared" si="18"/>
        <v>4400</v>
      </c>
      <c r="H183" s="38">
        <f t="shared" si="20"/>
        <v>0</v>
      </c>
      <c r="I183" s="37">
        <f t="shared" si="19"/>
        <v>0</v>
      </c>
      <c r="J183" s="12"/>
    </row>
    <row r="184" spans="1:10" ht="25.5" x14ac:dyDescent="0.25">
      <c r="A184" s="14">
        <v>44354</v>
      </c>
      <c r="B184" s="14">
        <v>44361</v>
      </c>
      <c r="C184" s="10" t="s">
        <v>54</v>
      </c>
      <c r="D184" s="10" t="s">
        <v>9</v>
      </c>
      <c r="E184" s="10" t="s">
        <v>462</v>
      </c>
      <c r="F184" s="13">
        <v>32000</v>
      </c>
      <c r="G184" s="13">
        <f t="shared" ref="G184:G215" si="21">F184</f>
        <v>32000</v>
      </c>
      <c r="H184" s="38">
        <f t="shared" si="20"/>
        <v>0</v>
      </c>
      <c r="I184" s="37">
        <f t="shared" si="19"/>
        <v>0</v>
      </c>
      <c r="J184" s="12"/>
    </row>
    <row r="185" spans="1:10" ht="25.5" x14ac:dyDescent="0.25">
      <c r="A185" s="14" t="s">
        <v>463</v>
      </c>
      <c r="B185" s="14" t="s">
        <v>464</v>
      </c>
      <c r="C185" s="11" t="s">
        <v>966</v>
      </c>
      <c r="D185" s="10" t="s">
        <v>9</v>
      </c>
      <c r="E185" s="10" t="s">
        <v>13</v>
      </c>
      <c r="F185" s="13">
        <v>1500</v>
      </c>
      <c r="G185" s="13">
        <f t="shared" si="21"/>
        <v>1500</v>
      </c>
      <c r="H185" s="38">
        <f t="shared" si="20"/>
        <v>0</v>
      </c>
      <c r="I185" s="37">
        <f t="shared" si="19"/>
        <v>0</v>
      </c>
      <c r="J185" s="12"/>
    </row>
    <row r="186" spans="1:10" ht="25.5" x14ac:dyDescent="0.25">
      <c r="A186" s="14">
        <v>44307</v>
      </c>
      <c r="B186" s="14">
        <v>44368</v>
      </c>
      <c r="C186" s="10" t="s">
        <v>76</v>
      </c>
      <c r="D186" s="10" t="s">
        <v>9</v>
      </c>
      <c r="E186" s="10" t="s">
        <v>465</v>
      </c>
      <c r="F186" s="13">
        <v>19500</v>
      </c>
      <c r="G186" s="13">
        <f t="shared" si="21"/>
        <v>19500</v>
      </c>
      <c r="H186" s="38">
        <f t="shared" si="20"/>
        <v>0</v>
      </c>
      <c r="I186" s="37">
        <f t="shared" si="19"/>
        <v>0</v>
      </c>
      <c r="J186" s="12"/>
    </row>
    <row r="187" spans="1:10" ht="25.5" x14ac:dyDescent="0.25">
      <c r="A187" s="14" t="s">
        <v>466</v>
      </c>
      <c r="B187" s="14" t="s">
        <v>467</v>
      </c>
      <c r="C187" s="10" t="s">
        <v>468</v>
      </c>
      <c r="D187" s="10" t="s">
        <v>9</v>
      </c>
      <c r="E187" s="10" t="s">
        <v>78</v>
      </c>
      <c r="F187" s="13">
        <v>34895</v>
      </c>
      <c r="G187" s="13">
        <f t="shared" si="21"/>
        <v>34895</v>
      </c>
      <c r="H187" s="38">
        <f t="shared" si="20"/>
        <v>0</v>
      </c>
      <c r="I187" s="37">
        <f t="shared" si="19"/>
        <v>0</v>
      </c>
      <c r="J187" s="12"/>
    </row>
    <row r="188" spans="1:10" ht="25.5" x14ac:dyDescent="0.25">
      <c r="A188" s="14" t="s">
        <v>12</v>
      </c>
      <c r="B188" s="14" t="s">
        <v>469</v>
      </c>
      <c r="C188" s="10" t="s">
        <v>470</v>
      </c>
      <c r="D188" s="10" t="s">
        <v>9</v>
      </c>
      <c r="E188" s="10" t="s">
        <v>471</v>
      </c>
      <c r="F188" s="13">
        <v>15000</v>
      </c>
      <c r="G188" s="13">
        <f t="shared" si="21"/>
        <v>15000</v>
      </c>
      <c r="H188" s="38">
        <f t="shared" si="20"/>
        <v>0</v>
      </c>
      <c r="I188" s="37">
        <f t="shared" si="19"/>
        <v>0</v>
      </c>
      <c r="J188" s="12"/>
    </row>
    <row r="189" spans="1:10" ht="38.25" x14ac:dyDescent="0.25">
      <c r="A189" s="14" t="s">
        <v>219</v>
      </c>
      <c r="B189" s="14" t="s">
        <v>469</v>
      </c>
      <c r="C189" s="10" t="s">
        <v>472</v>
      </c>
      <c r="D189" s="10" t="s">
        <v>9</v>
      </c>
      <c r="E189" s="10" t="s">
        <v>473</v>
      </c>
      <c r="F189" s="13">
        <v>130000</v>
      </c>
      <c r="G189" s="13">
        <v>114583.27</v>
      </c>
      <c r="H189" s="38">
        <f t="shared" si="20"/>
        <v>15416.729999999996</v>
      </c>
      <c r="I189" s="37">
        <f t="shared" si="19"/>
        <v>0.11859023076923074</v>
      </c>
      <c r="J189" s="12"/>
    </row>
    <row r="190" spans="1:10" ht="25.5" x14ac:dyDescent="0.25">
      <c r="A190" s="14">
        <v>44099</v>
      </c>
      <c r="B190" s="14">
        <v>44377</v>
      </c>
      <c r="C190" s="10" t="s">
        <v>85</v>
      </c>
      <c r="D190" s="10" t="s">
        <v>9</v>
      </c>
      <c r="E190" s="10" t="s">
        <v>108</v>
      </c>
      <c r="F190" s="13">
        <v>48000</v>
      </c>
      <c r="G190" s="13">
        <v>68231.45</v>
      </c>
      <c r="H190" s="38">
        <f t="shared" si="20"/>
        <v>-20231.449999999997</v>
      </c>
      <c r="I190" s="37">
        <f t="shared" si="19"/>
        <v>-0.42148854166666661</v>
      </c>
      <c r="J190" s="12"/>
    </row>
    <row r="191" spans="1:10" ht="25.5" x14ac:dyDescent="0.25">
      <c r="A191" s="14" t="s">
        <v>474</v>
      </c>
      <c r="B191" s="14" t="s">
        <v>469</v>
      </c>
      <c r="C191" s="10" t="s">
        <v>49</v>
      </c>
      <c r="D191" s="10" t="s">
        <v>9</v>
      </c>
      <c r="E191" s="10" t="s">
        <v>475</v>
      </c>
      <c r="F191" s="13">
        <v>55000</v>
      </c>
      <c r="G191" s="13">
        <v>64975</v>
      </c>
      <c r="H191" s="38">
        <f t="shared" si="20"/>
        <v>-9975</v>
      </c>
      <c r="I191" s="37">
        <f t="shared" si="19"/>
        <v>-0.18136363636363637</v>
      </c>
      <c r="J191" s="12"/>
    </row>
    <row r="192" spans="1:10" ht="25.5" x14ac:dyDescent="0.25">
      <c r="A192" s="14" t="s">
        <v>312</v>
      </c>
      <c r="B192" s="14" t="s">
        <v>469</v>
      </c>
      <c r="C192" s="10" t="s">
        <v>476</v>
      </c>
      <c r="D192" s="10" t="s">
        <v>9</v>
      </c>
      <c r="E192" s="10" t="s">
        <v>13</v>
      </c>
      <c r="F192" s="13">
        <v>9970</v>
      </c>
      <c r="G192" s="13">
        <f t="shared" ref="G192:G197" si="22">F192</f>
        <v>9970</v>
      </c>
      <c r="H192" s="38">
        <f t="shared" si="20"/>
        <v>0</v>
      </c>
      <c r="I192" s="37">
        <f t="shared" si="19"/>
        <v>0</v>
      </c>
      <c r="J192" s="12"/>
    </row>
    <row r="193" spans="1:10" x14ac:dyDescent="0.25">
      <c r="A193" s="14">
        <v>44200</v>
      </c>
      <c r="B193" s="14">
        <v>44377</v>
      </c>
      <c r="C193" s="10" t="s">
        <v>65</v>
      </c>
      <c r="D193" s="10" t="s">
        <v>47</v>
      </c>
      <c r="E193" s="10" t="s">
        <v>66</v>
      </c>
      <c r="F193" s="13">
        <v>9600</v>
      </c>
      <c r="G193" s="13">
        <f t="shared" si="22"/>
        <v>9600</v>
      </c>
      <c r="H193" s="38">
        <f t="shared" si="20"/>
        <v>0</v>
      </c>
      <c r="I193" s="37">
        <f t="shared" si="19"/>
        <v>0</v>
      </c>
      <c r="J193" s="12"/>
    </row>
    <row r="194" spans="1:10" ht="25.5" x14ac:dyDescent="0.25">
      <c r="A194" s="14">
        <v>44229</v>
      </c>
      <c r="B194" s="14">
        <v>44377</v>
      </c>
      <c r="C194" s="10" t="s">
        <v>50</v>
      </c>
      <c r="D194" s="10" t="s">
        <v>9</v>
      </c>
      <c r="E194" s="10" t="s">
        <v>51</v>
      </c>
      <c r="F194" s="13">
        <v>36792</v>
      </c>
      <c r="G194" s="13">
        <f t="shared" si="22"/>
        <v>36792</v>
      </c>
      <c r="H194" s="38">
        <f t="shared" si="20"/>
        <v>0</v>
      </c>
      <c r="I194" s="37">
        <f t="shared" si="19"/>
        <v>0</v>
      </c>
      <c r="J194" s="12"/>
    </row>
    <row r="195" spans="1:10" ht="25.5" x14ac:dyDescent="0.25">
      <c r="A195" s="14">
        <v>44256</v>
      </c>
      <c r="B195" s="14">
        <v>44377</v>
      </c>
      <c r="C195" s="10" t="s">
        <v>206</v>
      </c>
      <c r="D195" s="10" t="s">
        <v>9</v>
      </c>
      <c r="E195" s="10" t="s">
        <v>207</v>
      </c>
      <c r="F195" s="13">
        <v>75884.800000000003</v>
      </c>
      <c r="G195" s="13">
        <f t="shared" si="22"/>
        <v>75884.800000000003</v>
      </c>
      <c r="H195" s="38">
        <f t="shared" si="20"/>
        <v>0</v>
      </c>
      <c r="I195" s="37">
        <f t="shared" si="19"/>
        <v>0</v>
      </c>
      <c r="J195" s="12"/>
    </row>
    <row r="196" spans="1:10" ht="25.5" x14ac:dyDescent="0.25">
      <c r="A196" s="14">
        <v>44257</v>
      </c>
      <c r="B196" s="14">
        <v>44377</v>
      </c>
      <c r="C196" s="10" t="s">
        <v>64</v>
      </c>
      <c r="D196" s="10" t="s">
        <v>9</v>
      </c>
      <c r="E196" s="10" t="s">
        <v>106</v>
      </c>
      <c r="F196" s="13">
        <v>74888</v>
      </c>
      <c r="G196" s="13">
        <f t="shared" si="22"/>
        <v>74888</v>
      </c>
      <c r="H196" s="38">
        <f t="shared" si="20"/>
        <v>0</v>
      </c>
      <c r="I196" s="37">
        <f t="shared" si="19"/>
        <v>0</v>
      </c>
      <c r="J196" s="12"/>
    </row>
    <row r="197" spans="1:10" ht="25.5" x14ac:dyDescent="0.25">
      <c r="A197" s="14">
        <v>44270</v>
      </c>
      <c r="B197" s="14">
        <v>44377</v>
      </c>
      <c r="C197" s="10" t="s">
        <v>24</v>
      </c>
      <c r="D197" s="10" t="s">
        <v>9</v>
      </c>
      <c r="E197" s="10" t="s">
        <v>477</v>
      </c>
      <c r="F197" s="13">
        <v>53000</v>
      </c>
      <c r="G197" s="13">
        <f t="shared" si="22"/>
        <v>53000</v>
      </c>
      <c r="H197" s="38">
        <f t="shared" si="20"/>
        <v>0</v>
      </c>
      <c r="I197" s="37">
        <f t="shared" si="19"/>
        <v>0</v>
      </c>
      <c r="J197" s="12"/>
    </row>
    <row r="198" spans="1:10" ht="25.5" x14ac:dyDescent="0.2">
      <c r="A198" s="18">
        <v>44341</v>
      </c>
      <c r="B198" s="18">
        <v>44377</v>
      </c>
      <c r="C198" s="21" t="s">
        <v>970</v>
      </c>
      <c r="D198" s="21" t="s">
        <v>9</v>
      </c>
      <c r="E198" s="21" t="s">
        <v>991</v>
      </c>
      <c r="F198" s="24">
        <v>830</v>
      </c>
      <c r="G198" s="24">
        <v>830</v>
      </c>
      <c r="H198" s="24">
        <f>(G198-F198)</f>
        <v>0</v>
      </c>
      <c r="I198" s="29">
        <f>IFERROR(+H198/G198,0)</f>
        <v>0</v>
      </c>
      <c r="J198" s="33"/>
    </row>
    <row r="199" spans="1:10" ht="25.5" x14ac:dyDescent="0.25">
      <c r="A199" s="14">
        <v>44375</v>
      </c>
      <c r="B199" s="14">
        <v>44380</v>
      </c>
      <c r="C199" s="10" t="s">
        <v>20</v>
      </c>
      <c r="D199" s="10" t="s">
        <v>9</v>
      </c>
      <c r="E199" s="10" t="s">
        <v>478</v>
      </c>
      <c r="F199" s="13">
        <v>15000</v>
      </c>
      <c r="G199" s="13">
        <f>F199</f>
        <v>15000</v>
      </c>
      <c r="H199" s="38">
        <f>F199-G199</f>
        <v>0</v>
      </c>
      <c r="I199" s="37">
        <f>H199/F199</f>
        <v>0</v>
      </c>
      <c r="J199" s="12"/>
    </row>
    <row r="200" spans="1:10" ht="25.5" x14ac:dyDescent="0.2">
      <c r="A200" s="18">
        <v>44386</v>
      </c>
      <c r="B200" s="18">
        <v>44387</v>
      </c>
      <c r="C200" s="21" t="s">
        <v>992</v>
      </c>
      <c r="D200" s="21" t="s">
        <v>9</v>
      </c>
      <c r="E200" s="21" t="s">
        <v>993</v>
      </c>
      <c r="F200" s="24">
        <v>28000</v>
      </c>
      <c r="G200" s="24">
        <v>28000</v>
      </c>
      <c r="H200" s="24">
        <f>(G200-F200)</f>
        <v>0</v>
      </c>
      <c r="I200" s="29">
        <f>IFERROR(+H200/G200,0)</f>
        <v>0</v>
      </c>
      <c r="J200" s="33"/>
    </row>
    <row r="201" spans="1:10" ht="25.5" x14ac:dyDescent="0.25">
      <c r="A201" s="14">
        <v>44375</v>
      </c>
      <c r="B201" s="14">
        <v>44388</v>
      </c>
      <c r="C201" s="10" t="s">
        <v>20</v>
      </c>
      <c r="D201" s="10" t="s">
        <v>9</v>
      </c>
      <c r="E201" s="10" t="s">
        <v>479</v>
      </c>
      <c r="F201" s="13">
        <v>15000</v>
      </c>
      <c r="G201" s="13">
        <f>F201</f>
        <v>15000</v>
      </c>
      <c r="H201" s="38">
        <f>F201-G201</f>
        <v>0</v>
      </c>
      <c r="I201" s="37">
        <f>H201/F201</f>
        <v>0</v>
      </c>
      <c r="J201" s="12"/>
    </row>
    <row r="202" spans="1:10" ht="25.5" x14ac:dyDescent="0.2">
      <c r="A202" s="18">
        <v>44387</v>
      </c>
      <c r="B202" s="18">
        <v>44388</v>
      </c>
      <c r="C202" s="21" t="s">
        <v>992</v>
      </c>
      <c r="D202" s="21" t="s">
        <v>9</v>
      </c>
      <c r="E202" s="21" t="s">
        <v>994</v>
      </c>
      <c r="F202" s="24">
        <v>6000</v>
      </c>
      <c r="G202" s="24">
        <v>6000</v>
      </c>
      <c r="H202" s="24">
        <f>(G202-F202)</f>
        <v>0</v>
      </c>
      <c r="I202" s="29">
        <f>IFERROR(+H202/G202,0)</f>
        <v>0</v>
      </c>
      <c r="J202" s="33"/>
    </row>
    <row r="203" spans="1:10" ht="25.5" x14ac:dyDescent="0.2">
      <c r="A203" s="18">
        <v>44394</v>
      </c>
      <c r="B203" s="18">
        <v>44395</v>
      </c>
      <c r="C203" s="21" t="s">
        <v>997</v>
      </c>
      <c r="D203" s="21" t="s">
        <v>9</v>
      </c>
      <c r="E203" s="21" t="s">
        <v>998</v>
      </c>
      <c r="F203" s="24">
        <v>29000</v>
      </c>
      <c r="G203" s="24">
        <v>29000</v>
      </c>
      <c r="H203" s="24">
        <f>(G203-F203)</f>
        <v>0</v>
      </c>
      <c r="I203" s="29">
        <f>IFERROR(+H203/G203,0)</f>
        <v>0</v>
      </c>
      <c r="J203" s="33"/>
    </row>
    <row r="204" spans="1:10" ht="25.5" x14ac:dyDescent="0.25">
      <c r="A204" s="14">
        <v>44328</v>
      </c>
      <c r="B204" s="14">
        <v>44396</v>
      </c>
      <c r="C204" s="10" t="s">
        <v>29</v>
      </c>
      <c r="D204" s="10" t="s">
        <v>9</v>
      </c>
      <c r="E204" s="10" t="s">
        <v>480</v>
      </c>
      <c r="F204" s="13">
        <v>152000</v>
      </c>
      <c r="G204" s="13">
        <f t="shared" ref="G204:G243" si="23">F204</f>
        <v>152000</v>
      </c>
      <c r="H204" s="38">
        <f t="shared" ref="H204:H235" si="24">F204-G204</f>
        <v>0</v>
      </c>
      <c r="I204" s="37">
        <f t="shared" ref="I204:I246" si="25">H204/F204</f>
        <v>0</v>
      </c>
      <c r="J204" s="12"/>
    </row>
    <row r="205" spans="1:10" ht="25.5" x14ac:dyDescent="0.25">
      <c r="A205" s="14">
        <v>44286</v>
      </c>
      <c r="B205" s="14">
        <v>44402</v>
      </c>
      <c r="C205" s="10" t="s">
        <v>967</v>
      </c>
      <c r="D205" s="10" t="s">
        <v>9</v>
      </c>
      <c r="E205" s="10" t="s">
        <v>481</v>
      </c>
      <c r="F205" s="13">
        <v>19500</v>
      </c>
      <c r="G205" s="13">
        <f t="shared" si="23"/>
        <v>19500</v>
      </c>
      <c r="H205" s="38">
        <f t="shared" si="24"/>
        <v>0</v>
      </c>
      <c r="I205" s="37">
        <f t="shared" si="25"/>
        <v>0</v>
      </c>
      <c r="J205" s="12"/>
    </row>
    <row r="206" spans="1:10" ht="25.5" x14ac:dyDescent="0.25">
      <c r="A206" s="14">
        <v>44286</v>
      </c>
      <c r="B206" s="14">
        <v>44402</v>
      </c>
      <c r="C206" s="10" t="s">
        <v>967</v>
      </c>
      <c r="D206" s="10" t="s">
        <v>9</v>
      </c>
      <c r="E206" s="10" t="s">
        <v>482</v>
      </c>
      <c r="F206" s="13">
        <v>19500</v>
      </c>
      <c r="G206" s="13">
        <f t="shared" si="23"/>
        <v>19500</v>
      </c>
      <c r="H206" s="38">
        <f t="shared" si="24"/>
        <v>0</v>
      </c>
      <c r="I206" s="37">
        <f t="shared" si="25"/>
        <v>0</v>
      </c>
      <c r="J206" s="12"/>
    </row>
    <row r="207" spans="1:10" x14ac:dyDescent="0.25">
      <c r="A207" s="14">
        <v>44200</v>
      </c>
      <c r="B207" s="14">
        <v>44408</v>
      </c>
      <c r="C207" s="11" t="s">
        <v>959</v>
      </c>
      <c r="D207" s="10" t="s">
        <v>11</v>
      </c>
      <c r="E207" s="10" t="s">
        <v>52</v>
      </c>
      <c r="F207" s="13">
        <v>11550</v>
      </c>
      <c r="G207" s="13">
        <f t="shared" si="23"/>
        <v>11550</v>
      </c>
      <c r="H207" s="38">
        <f t="shared" si="24"/>
        <v>0</v>
      </c>
      <c r="I207" s="37">
        <f t="shared" si="25"/>
        <v>0</v>
      </c>
      <c r="J207" s="12"/>
    </row>
    <row r="208" spans="1:10" x14ac:dyDescent="0.25">
      <c r="A208" s="14">
        <v>44200</v>
      </c>
      <c r="B208" s="14">
        <v>44408</v>
      </c>
      <c r="C208" s="11" t="s">
        <v>955</v>
      </c>
      <c r="D208" s="10" t="s">
        <v>47</v>
      </c>
      <c r="E208" s="10" t="s">
        <v>48</v>
      </c>
      <c r="F208" s="13">
        <v>14850</v>
      </c>
      <c r="G208" s="13">
        <f t="shared" si="23"/>
        <v>14850</v>
      </c>
      <c r="H208" s="38">
        <f t="shared" si="24"/>
        <v>0</v>
      </c>
      <c r="I208" s="37">
        <f t="shared" si="25"/>
        <v>0</v>
      </c>
      <c r="J208" s="12"/>
    </row>
    <row r="209" spans="1:10" ht="25.5" x14ac:dyDescent="0.25">
      <c r="A209" s="14">
        <v>44210</v>
      </c>
      <c r="B209" s="14">
        <v>44408</v>
      </c>
      <c r="C209" s="10" t="s">
        <v>328</v>
      </c>
      <c r="D209" s="10" t="s">
        <v>9</v>
      </c>
      <c r="E209" s="10" t="s">
        <v>13</v>
      </c>
      <c r="F209" s="13">
        <v>31156</v>
      </c>
      <c r="G209" s="13">
        <f t="shared" si="23"/>
        <v>31156</v>
      </c>
      <c r="H209" s="38">
        <f t="shared" si="24"/>
        <v>0</v>
      </c>
      <c r="I209" s="37">
        <f t="shared" si="25"/>
        <v>0</v>
      </c>
      <c r="J209" s="12"/>
    </row>
    <row r="210" spans="1:10" x14ac:dyDescent="0.25">
      <c r="A210" s="14">
        <v>44272</v>
      </c>
      <c r="B210" s="14">
        <v>44408</v>
      </c>
      <c r="C210" s="10" t="s">
        <v>961</v>
      </c>
      <c r="D210" s="10" t="s">
        <v>11</v>
      </c>
      <c r="E210" s="10" t="s">
        <v>360</v>
      </c>
      <c r="F210" s="13">
        <v>3000</v>
      </c>
      <c r="G210" s="13">
        <f t="shared" si="23"/>
        <v>3000</v>
      </c>
      <c r="H210" s="38">
        <f t="shared" si="24"/>
        <v>0</v>
      </c>
      <c r="I210" s="37">
        <f t="shared" si="25"/>
        <v>0</v>
      </c>
      <c r="J210" s="12"/>
    </row>
    <row r="211" spans="1:10" ht="25.5" x14ac:dyDescent="0.25">
      <c r="A211" s="14">
        <v>44357</v>
      </c>
      <c r="B211" s="14">
        <v>44409</v>
      </c>
      <c r="C211" s="10" t="s">
        <v>295</v>
      </c>
      <c r="D211" s="10" t="s">
        <v>9</v>
      </c>
      <c r="E211" s="10" t="s">
        <v>483</v>
      </c>
      <c r="F211" s="13">
        <v>22000</v>
      </c>
      <c r="G211" s="13">
        <f t="shared" si="23"/>
        <v>22000</v>
      </c>
      <c r="H211" s="38">
        <f t="shared" si="24"/>
        <v>0</v>
      </c>
      <c r="I211" s="37">
        <f t="shared" si="25"/>
        <v>0</v>
      </c>
      <c r="J211" s="12"/>
    </row>
    <row r="212" spans="1:10" ht="25.5" x14ac:dyDescent="0.25">
      <c r="A212" s="14">
        <v>44369</v>
      </c>
      <c r="B212" s="14">
        <v>44410</v>
      </c>
      <c r="C212" s="10" t="s">
        <v>484</v>
      </c>
      <c r="D212" s="10" t="s">
        <v>9</v>
      </c>
      <c r="E212" s="10" t="s">
        <v>485</v>
      </c>
      <c r="F212" s="13">
        <v>26000</v>
      </c>
      <c r="G212" s="13">
        <f t="shared" si="23"/>
        <v>26000</v>
      </c>
      <c r="H212" s="38">
        <f t="shared" si="24"/>
        <v>0</v>
      </c>
      <c r="I212" s="37">
        <f t="shared" si="25"/>
        <v>0</v>
      </c>
      <c r="J212" s="12"/>
    </row>
    <row r="213" spans="1:10" ht="25.5" x14ac:dyDescent="0.25">
      <c r="A213" s="14">
        <v>44365</v>
      </c>
      <c r="B213" s="14">
        <v>44416</v>
      </c>
      <c r="C213" s="10" t="s">
        <v>486</v>
      </c>
      <c r="D213" s="10" t="s">
        <v>9</v>
      </c>
      <c r="E213" s="10" t="s">
        <v>487</v>
      </c>
      <c r="F213" s="13">
        <v>6000</v>
      </c>
      <c r="G213" s="13">
        <f t="shared" si="23"/>
        <v>6000</v>
      </c>
      <c r="H213" s="38">
        <f t="shared" si="24"/>
        <v>0</v>
      </c>
      <c r="I213" s="37">
        <f t="shared" si="25"/>
        <v>0</v>
      </c>
      <c r="J213" s="12"/>
    </row>
    <row r="214" spans="1:10" ht="25.5" x14ac:dyDescent="0.25">
      <c r="A214" s="14">
        <v>44363</v>
      </c>
      <c r="B214" s="14">
        <v>44417</v>
      </c>
      <c r="C214" s="10" t="s">
        <v>488</v>
      </c>
      <c r="D214" s="10" t="s">
        <v>9</v>
      </c>
      <c r="E214" s="10" t="s">
        <v>489</v>
      </c>
      <c r="F214" s="13">
        <v>25000</v>
      </c>
      <c r="G214" s="13">
        <f t="shared" si="23"/>
        <v>25000</v>
      </c>
      <c r="H214" s="38">
        <f t="shared" si="24"/>
        <v>0</v>
      </c>
      <c r="I214" s="37">
        <f t="shared" si="25"/>
        <v>0</v>
      </c>
      <c r="J214" s="12"/>
    </row>
    <row r="215" spans="1:10" ht="25.5" x14ac:dyDescent="0.25">
      <c r="A215" s="14">
        <v>44340</v>
      </c>
      <c r="B215" s="14">
        <v>44423</v>
      </c>
      <c r="C215" s="10" t="s">
        <v>120</v>
      </c>
      <c r="D215" s="10" t="s">
        <v>9</v>
      </c>
      <c r="E215" s="10" t="s">
        <v>490</v>
      </c>
      <c r="F215" s="13">
        <v>19500</v>
      </c>
      <c r="G215" s="13">
        <f t="shared" si="23"/>
        <v>19500</v>
      </c>
      <c r="H215" s="38">
        <f t="shared" si="24"/>
        <v>0</v>
      </c>
      <c r="I215" s="37">
        <f t="shared" si="25"/>
        <v>0</v>
      </c>
      <c r="J215" s="12"/>
    </row>
    <row r="216" spans="1:10" ht="25.5" x14ac:dyDescent="0.25">
      <c r="A216" s="14">
        <v>44406</v>
      </c>
      <c r="B216" s="14">
        <v>44423</v>
      </c>
      <c r="C216" s="10" t="s">
        <v>46</v>
      </c>
      <c r="D216" s="10" t="s">
        <v>9</v>
      </c>
      <c r="E216" s="10" t="s">
        <v>491</v>
      </c>
      <c r="F216" s="13">
        <v>4000</v>
      </c>
      <c r="G216" s="13">
        <f t="shared" si="23"/>
        <v>4000</v>
      </c>
      <c r="H216" s="38">
        <f t="shared" si="24"/>
        <v>0</v>
      </c>
      <c r="I216" s="37">
        <f t="shared" si="25"/>
        <v>0</v>
      </c>
      <c r="J216" s="12"/>
    </row>
    <row r="217" spans="1:10" ht="25.5" x14ac:dyDescent="0.25">
      <c r="A217" s="14">
        <v>44371</v>
      </c>
      <c r="B217" s="14">
        <v>44424</v>
      </c>
      <c r="C217" s="10" t="s">
        <v>492</v>
      </c>
      <c r="D217" s="10" t="s">
        <v>9</v>
      </c>
      <c r="E217" s="10" t="s">
        <v>493</v>
      </c>
      <c r="F217" s="13">
        <v>6000</v>
      </c>
      <c r="G217" s="13">
        <f t="shared" si="23"/>
        <v>6000</v>
      </c>
      <c r="H217" s="38">
        <f t="shared" si="24"/>
        <v>0</v>
      </c>
      <c r="I217" s="37">
        <f t="shared" si="25"/>
        <v>0</v>
      </c>
      <c r="J217" s="12"/>
    </row>
    <row r="218" spans="1:10" ht="25.5" x14ac:dyDescent="0.25">
      <c r="A218" s="14">
        <v>44371</v>
      </c>
      <c r="B218" s="14">
        <v>44424</v>
      </c>
      <c r="C218" s="10" t="s">
        <v>492</v>
      </c>
      <c r="D218" s="10" t="s">
        <v>9</v>
      </c>
      <c r="E218" s="10" t="s">
        <v>494</v>
      </c>
      <c r="F218" s="13">
        <v>26500</v>
      </c>
      <c r="G218" s="13">
        <f t="shared" si="23"/>
        <v>26500</v>
      </c>
      <c r="H218" s="38">
        <f t="shared" si="24"/>
        <v>0</v>
      </c>
      <c r="I218" s="37">
        <f t="shared" si="25"/>
        <v>0</v>
      </c>
      <c r="J218" s="12"/>
    </row>
    <row r="219" spans="1:10" ht="25.5" x14ac:dyDescent="0.25">
      <c r="A219" s="14">
        <v>44357</v>
      </c>
      <c r="B219" s="14">
        <v>44425</v>
      </c>
      <c r="C219" s="10" t="s">
        <v>421</v>
      </c>
      <c r="D219" s="10" t="s">
        <v>9</v>
      </c>
      <c r="E219" s="10" t="s">
        <v>495</v>
      </c>
      <c r="F219" s="13">
        <v>21500</v>
      </c>
      <c r="G219" s="13">
        <f t="shared" si="23"/>
        <v>21500</v>
      </c>
      <c r="H219" s="38">
        <f t="shared" si="24"/>
        <v>0</v>
      </c>
      <c r="I219" s="37">
        <f t="shared" si="25"/>
        <v>0</v>
      </c>
      <c r="J219" s="12"/>
    </row>
    <row r="220" spans="1:10" ht="25.5" x14ac:dyDescent="0.25">
      <c r="A220" s="14">
        <v>44410</v>
      </c>
      <c r="B220" s="14">
        <v>44431</v>
      </c>
      <c r="C220" s="10" t="s">
        <v>496</v>
      </c>
      <c r="D220" s="10" t="s">
        <v>9</v>
      </c>
      <c r="E220" s="10" t="s">
        <v>497</v>
      </c>
      <c r="F220" s="13">
        <v>22000</v>
      </c>
      <c r="G220" s="13">
        <f t="shared" si="23"/>
        <v>22000</v>
      </c>
      <c r="H220" s="38">
        <f t="shared" si="24"/>
        <v>0</v>
      </c>
      <c r="I220" s="37">
        <f t="shared" si="25"/>
        <v>0</v>
      </c>
      <c r="J220" s="12"/>
    </row>
    <row r="221" spans="1:10" ht="25.5" x14ac:dyDescent="0.25">
      <c r="A221" s="14">
        <v>44411</v>
      </c>
      <c r="B221" s="14">
        <v>44431</v>
      </c>
      <c r="C221" s="10" t="s">
        <v>53</v>
      </c>
      <c r="D221" s="10" t="s">
        <v>9</v>
      </c>
      <c r="E221" s="10" t="s">
        <v>498</v>
      </c>
      <c r="F221" s="13">
        <v>36000</v>
      </c>
      <c r="G221" s="13">
        <f t="shared" si="23"/>
        <v>36000</v>
      </c>
      <c r="H221" s="38">
        <f t="shared" si="24"/>
        <v>0</v>
      </c>
      <c r="I221" s="37">
        <f t="shared" si="25"/>
        <v>0</v>
      </c>
      <c r="J221" s="12"/>
    </row>
    <row r="222" spans="1:10" ht="25.5" x14ac:dyDescent="0.25">
      <c r="A222" s="14">
        <v>44418</v>
      </c>
      <c r="B222" s="14">
        <v>44431</v>
      </c>
      <c r="C222" s="10" t="s">
        <v>499</v>
      </c>
      <c r="D222" s="10" t="s">
        <v>9</v>
      </c>
      <c r="E222" s="10" t="s">
        <v>500</v>
      </c>
      <c r="F222" s="13">
        <v>1000</v>
      </c>
      <c r="G222" s="13">
        <f t="shared" si="23"/>
        <v>1000</v>
      </c>
      <c r="H222" s="38">
        <f t="shared" si="24"/>
        <v>0</v>
      </c>
      <c r="I222" s="37">
        <f t="shared" si="25"/>
        <v>0</v>
      </c>
      <c r="J222" s="12"/>
    </row>
    <row r="223" spans="1:10" ht="25.5" x14ac:dyDescent="0.25">
      <c r="A223" s="14">
        <v>44412</v>
      </c>
      <c r="B223" s="14">
        <v>44433</v>
      </c>
      <c r="C223" s="10" t="s">
        <v>501</v>
      </c>
      <c r="D223" s="10" t="s">
        <v>9</v>
      </c>
      <c r="E223" s="10" t="s">
        <v>502</v>
      </c>
      <c r="F223" s="13">
        <v>23000</v>
      </c>
      <c r="G223" s="13">
        <f t="shared" si="23"/>
        <v>23000</v>
      </c>
      <c r="H223" s="38">
        <f t="shared" si="24"/>
        <v>0</v>
      </c>
      <c r="I223" s="37">
        <f t="shared" si="25"/>
        <v>0</v>
      </c>
      <c r="J223" s="12"/>
    </row>
    <row r="224" spans="1:10" ht="25.5" x14ac:dyDescent="0.25">
      <c r="A224" s="14">
        <v>44363</v>
      </c>
      <c r="B224" s="14">
        <v>44434</v>
      </c>
      <c r="C224" s="10" t="s">
        <v>503</v>
      </c>
      <c r="D224" s="10" t="s">
        <v>9</v>
      </c>
      <c r="E224" s="10" t="s">
        <v>504</v>
      </c>
      <c r="F224" s="13">
        <v>24000</v>
      </c>
      <c r="G224" s="13">
        <f t="shared" si="23"/>
        <v>24000</v>
      </c>
      <c r="H224" s="38">
        <f t="shared" si="24"/>
        <v>0</v>
      </c>
      <c r="I224" s="37">
        <f t="shared" si="25"/>
        <v>0</v>
      </c>
      <c r="J224" s="12"/>
    </row>
    <row r="225" spans="1:10" ht="25.5" x14ac:dyDescent="0.25">
      <c r="A225" s="14">
        <v>44357</v>
      </c>
      <c r="B225" s="14">
        <v>44437</v>
      </c>
      <c r="C225" s="10" t="s">
        <v>120</v>
      </c>
      <c r="D225" s="10" t="s">
        <v>9</v>
      </c>
      <c r="E225" s="10" t="s">
        <v>505</v>
      </c>
      <c r="F225" s="13">
        <v>19500</v>
      </c>
      <c r="G225" s="13">
        <f t="shared" si="23"/>
        <v>19500</v>
      </c>
      <c r="H225" s="38">
        <f t="shared" si="24"/>
        <v>0</v>
      </c>
      <c r="I225" s="37">
        <f t="shared" si="25"/>
        <v>0</v>
      </c>
      <c r="J225" s="12"/>
    </row>
    <row r="226" spans="1:10" ht="25.5" x14ac:dyDescent="0.25">
      <c r="A226" s="14">
        <v>44357</v>
      </c>
      <c r="B226" s="14">
        <v>44438</v>
      </c>
      <c r="C226" s="10" t="s">
        <v>95</v>
      </c>
      <c r="D226" s="10" t="s">
        <v>9</v>
      </c>
      <c r="E226" s="10" t="s">
        <v>506</v>
      </c>
      <c r="F226" s="13">
        <v>22500</v>
      </c>
      <c r="G226" s="13">
        <f t="shared" si="23"/>
        <v>22500</v>
      </c>
      <c r="H226" s="38">
        <f t="shared" si="24"/>
        <v>0</v>
      </c>
      <c r="I226" s="37">
        <f t="shared" si="25"/>
        <v>0</v>
      </c>
      <c r="J226" s="12"/>
    </row>
    <row r="227" spans="1:10" ht="25.5" x14ac:dyDescent="0.25">
      <c r="A227" s="10">
        <v>43594</v>
      </c>
      <c r="B227" s="10">
        <v>44439</v>
      </c>
      <c r="C227" s="11" t="s">
        <v>378</v>
      </c>
      <c r="D227" s="11" t="s">
        <v>9</v>
      </c>
      <c r="E227" s="11" t="s">
        <v>13</v>
      </c>
      <c r="F227" s="13">
        <v>61378</v>
      </c>
      <c r="G227" s="13">
        <f t="shared" si="23"/>
        <v>61378</v>
      </c>
      <c r="H227" s="38">
        <f t="shared" si="24"/>
        <v>0</v>
      </c>
      <c r="I227" s="37">
        <f t="shared" si="25"/>
        <v>0</v>
      </c>
      <c r="J227" s="12"/>
    </row>
    <row r="228" spans="1:10" ht="25.5" x14ac:dyDescent="0.25">
      <c r="A228" s="10" t="s">
        <v>381</v>
      </c>
      <c r="B228" s="10" t="s">
        <v>507</v>
      </c>
      <c r="C228" s="11" t="s">
        <v>508</v>
      </c>
      <c r="D228" s="11" t="s">
        <v>9</v>
      </c>
      <c r="E228" s="11" t="s">
        <v>13</v>
      </c>
      <c r="F228" s="13">
        <v>9970</v>
      </c>
      <c r="G228" s="13">
        <f t="shared" si="23"/>
        <v>9970</v>
      </c>
      <c r="H228" s="38">
        <f t="shared" si="24"/>
        <v>0</v>
      </c>
      <c r="I228" s="37">
        <f t="shared" si="25"/>
        <v>0</v>
      </c>
      <c r="J228" s="12"/>
    </row>
    <row r="229" spans="1:10" ht="25.5" x14ac:dyDescent="0.25">
      <c r="A229" s="14">
        <v>44364</v>
      </c>
      <c r="B229" s="14">
        <v>44439</v>
      </c>
      <c r="C229" s="10" t="s">
        <v>968</v>
      </c>
      <c r="D229" s="10" t="s">
        <v>11</v>
      </c>
      <c r="E229" s="10" t="s">
        <v>509</v>
      </c>
      <c r="F229" s="13">
        <v>3400</v>
      </c>
      <c r="G229" s="13">
        <f t="shared" si="23"/>
        <v>3400</v>
      </c>
      <c r="H229" s="38">
        <f t="shared" si="24"/>
        <v>0</v>
      </c>
      <c r="I229" s="37">
        <f t="shared" si="25"/>
        <v>0</v>
      </c>
      <c r="J229" s="12"/>
    </row>
    <row r="230" spans="1:10" ht="25.5" x14ac:dyDescent="0.25">
      <c r="A230" s="14">
        <v>44411</v>
      </c>
      <c r="B230" s="14">
        <v>44439</v>
      </c>
      <c r="C230" s="10" t="s">
        <v>429</v>
      </c>
      <c r="D230" s="10" t="s">
        <v>9</v>
      </c>
      <c r="E230" s="10" t="s">
        <v>510</v>
      </c>
      <c r="F230" s="13">
        <v>29000</v>
      </c>
      <c r="G230" s="13">
        <f t="shared" si="23"/>
        <v>29000</v>
      </c>
      <c r="H230" s="38">
        <f t="shared" si="24"/>
        <v>0</v>
      </c>
      <c r="I230" s="37">
        <f t="shared" si="25"/>
        <v>0</v>
      </c>
      <c r="J230" s="12"/>
    </row>
    <row r="231" spans="1:10" ht="25.5" x14ac:dyDescent="0.25">
      <c r="A231" s="14">
        <v>44420</v>
      </c>
      <c r="B231" s="14">
        <v>44443</v>
      </c>
      <c r="C231" s="10" t="s">
        <v>260</v>
      </c>
      <c r="D231" s="10" t="s">
        <v>9</v>
      </c>
      <c r="E231" s="10" t="s">
        <v>511</v>
      </c>
      <c r="F231" s="13">
        <v>20000</v>
      </c>
      <c r="G231" s="13">
        <f t="shared" si="23"/>
        <v>20000</v>
      </c>
      <c r="H231" s="38">
        <f t="shared" si="24"/>
        <v>0</v>
      </c>
      <c r="I231" s="37">
        <f t="shared" si="25"/>
        <v>0</v>
      </c>
      <c r="J231" s="12"/>
    </row>
    <row r="232" spans="1:10" ht="25.5" x14ac:dyDescent="0.25">
      <c r="A232" s="14">
        <v>44411</v>
      </c>
      <c r="B232" s="14">
        <v>44444</v>
      </c>
      <c r="C232" s="10" t="s">
        <v>20</v>
      </c>
      <c r="D232" s="10" t="s">
        <v>9</v>
      </c>
      <c r="E232" s="10" t="s">
        <v>512</v>
      </c>
      <c r="F232" s="13">
        <v>6000</v>
      </c>
      <c r="G232" s="13">
        <f t="shared" si="23"/>
        <v>6000</v>
      </c>
      <c r="H232" s="38">
        <f t="shared" si="24"/>
        <v>0</v>
      </c>
      <c r="I232" s="37">
        <f t="shared" si="25"/>
        <v>0</v>
      </c>
      <c r="J232" s="12"/>
    </row>
    <row r="233" spans="1:10" ht="25.5" x14ac:dyDescent="0.25">
      <c r="A233" s="14">
        <v>44418</v>
      </c>
      <c r="B233" s="10">
        <v>44447</v>
      </c>
      <c r="C233" s="10" t="s">
        <v>513</v>
      </c>
      <c r="D233" s="10" t="s">
        <v>9</v>
      </c>
      <c r="E233" s="10" t="s">
        <v>514</v>
      </c>
      <c r="F233" s="13">
        <v>22000</v>
      </c>
      <c r="G233" s="13">
        <f t="shared" si="23"/>
        <v>22000</v>
      </c>
      <c r="H233" s="38">
        <f t="shared" si="24"/>
        <v>0</v>
      </c>
      <c r="I233" s="37">
        <f t="shared" si="25"/>
        <v>0</v>
      </c>
      <c r="J233" s="12"/>
    </row>
    <row r="234" spans="1:10" ht="25.5" x14ac:dyDescent="0.25">
      <c r="A234" s="14">
        <v>44419</v>
      </c>
      <c r="B234" s="14">
        <v>44448</v>
      </c>
      <c r="C234" s="10" t="s">
        <v>515</v>
      </c>
      <c r="D234" s="10" t="s">
        <v>9</v>
      </c>
      <c r="E234" s="10" t="s">
        <v>516</v>
      </c>
      <c r="F234" s="13">
        <v>28000</v>
      </c>
      <c r="G234" s="13">
        <f t="shared" si="23"/>
        <v>28000</v>
      </c>
      <c r="H234" s="38">
        <f t="shared" si="24"/>
        <v>0</v>
      </c>
      <c r="I234" s="37">
        <f t="shared" si="25"/>
        <v>0</v>
      </c>
      <c r="J234" s="12"/>
    </row>
    <row r="235" spans="1:10" ht="38.25" x14ac:dyDescent="0.25">
      <c r="A235" s="14">
        <v>44411</v>
      </c>
      <c r="B235" s="14">
        <v>44452</v>
      </c>
      <c r="C235" s="10" t="s">
        <v>20</v>
      </c>
      <c r="D235" s="10" t="s">
        <v>9</v>
      </c>
      <c r="E235" s="10" t="s">
        <v>517</v>
      </c>
      <c r="F235" s="13">
        <f>17500*6</f>
        <v>105000</v>
      </c>
      <c r="G235" s="13">
        <f t="shared" si="23"/>
        <v>105000</v>
      </c>
      <c r="H235" s="38">
        <f t="shared" si="24"/>
        <v>0</v>
      </c>
      <c r="I235" s="37">
        <f t="shared" si="25"/>
        <v>0</v>
      </c>
      <c r="J235" s="12"/>
    </row>
    <row r="236" spans="1:10" ht="25.5" x14ac:dyDescent="0.25">
      <c r="A236" s="14">
        <v>44411</v>
      </c>
      <c r="B236" s="14">
        <v>44453</v>
      </c>
      <c r="C236" s="10" t="s">
        <v>248</v>
      </c>
      <c r="D236" s="10" t="s">
        <v>9</v>
      </c>
      <c r="E236" s="10" t="s">
        <v>518</v>
      </c>
      <c r="F236" s="13">
        <v>20000</v>
      </c>
      <c r="G236" s="13">
        <f t="shared" si="23"/>
        <v>20000</v>
      </c>
      <c r="H236" s="38">
        <f t="shared" ref="H236:H267" si="26">F236-G236</f>
        <v>0</v>
      </c>
      <c r="I236" s="37">
        <f t="shared" si="25"/>
        <v>0</v>
      </c>
      <c r="J236" s="12"/>
    </row>
    <row r="237" spans="1:10" ht="51" x14ac:dyDescent="0.25">
      <c r="A237" s="14">
        <v>44442</v>
      </c>
      <c r="B237" s="14">
        <v>44453</v>
      </c>
      <c r="C237" s="10" t="s">
        <v>519</v>
      </c>
      <c r="D237" s="10" t="s">
        <v>9</v>
      </c>
      <c r="E237" s="10" t="s">
        <v>520</v>
      </c>
      <c r="F237" s="13">
        <v>19000</v>
      </c>
      <c r="G237" s="13">
        <f t="shared" si="23"/>
        <v>19000</v>
      </c>
      <c r="H237" s="38">
        <f t="shared" si="26"/>
        <v>0</v>
      </c>
      <c r="I237" s="37">
        <f t="shared" si="25"/>
        <v>0</v>
      </c>
      <c r="J237" s="12"/>
    </row>
    <row r="238" spans="1:10" ht="51" x14ac:dyDescent="0.25">
      <c r="A238" s="14">
        <v>44442</v>
      </c>
      <c r="B238" s="14">
        <v>44454</v>
      </c>
      <c r="C238" s="10" t="s">
        <v>519</v>
      </c>
      <c r="D238" s="10" t="s">
        <v>9</v>
      </c>
      <c r="E238" s="10" t="s">
        <v>521</v>
      </c>
      <c r="F238" s="13">
        <v>36000</v>
      </c>
      <c r="G238" s="13">
        <f t="shared" si="23"/>
        <v>36000</v>
      </c>
      <c r="H238" s="38">
        <f t="shared" si="26"/>
        <v>0</v>
      </c>
      <c r="I238" s="37">
        <f t="shared" si="25"/>
        <v>0</v>
      </c>
      <c r="J238" s="12"/>
    </row>
    <row r="239" spans="1:10" ht="25.5" x14ac:dyDescent="0.25">
      <c r="A239" s="14">
        <v>44389</v>
      </c>
      <c r="B239" s="14">
        <v>44455</v>
      </c>
      <c r="C239" s="10" t="s">
        <v>118</v>
      </c>
      <c r="D239" s="10" t="s">
        <v>9</v>
      </c>
      <c r="E239" s="10" t="s">
        <v>77</v>
      </c>
      <c r="F239" s="13">
        <v>25000</v>
      </c>
      <c r="G239" s="13">
        <f t="shared" si="23"/>
        <v>25000</v>
      </c>
      <c r="H239" s="38">
        <f t="shared" si="26"/>
        <v>0</v>
      </c>
      <c r="I239" s="37">
        <f t="shared" si="25"/>
        <v>0</v>
      </c>
      <c r="J239" s="12"/>
    </row>
    <row r="240" spans="1:10" ht="25.5" x14ac:dyDescent="0.25">
      <c r="A240" s="14">
        <v>44435</v>
      </c>
      <c r="B240" s="14">
        <v>44457</v>
      </c>
      <c r="C240" s="10" t="s">
        <v>31</v>
      </c>
      <c r="D240" s="10" t="s">
        <v>9</v>
      </c>
      <c r="E240" s="10" t="s">
        <v>522</v>
      </c>
      <c r="F240" s="13">
        <v>15000</v>
      </c>
      <c r="G240" s="13">
        <f t="shared" si="23"/>
        <v>15000</v>
      </c>
      <c r="H240" s="38">
        <f t="shared" si="26"/>
        <v>0</v>
      </c>
      <c r="I240" s="37">
        <f t="shared" si="25"/>
        <v>0</v>
      </c>
      <c r="J240" s="12"/>
    </row>
    <row r="241" spans="1:10" ht="25.5" x14ac:dyDescent="0.25">
      <c r="A241" s="14">
        <v>44447</v>
      </c>
      <c r="B241" s="14">
        <v>44458</v>
      </c>
      <c r="C241" s="10" t="s">
        <v>523</v>
      </c>
      <c r="D241" s="10" t="s">
        <v>9</v>
      </c>
      <c r="E241" s="10" t="s">
        <v>524</v>
      </c>
      <c r="F241" s="13">
        <v>18000</v>
      </c>
      <c r="G241" s="13">
        <f t="shared" si="23"/>
        <v>18000</v>
      </c>
      <c r="H241" s="38">
        <f t="shared" si="26"/>
        <v>0</v>
      </c>
      <c r="I241" s="37">
        <f t="shared" si="25"/>
        <v>0</v>
      </c>
      <c r="J241" s="12"/>
    </row>
    <row r="242" spans="1:10" ht="25.5" x14ac:dyDescent="0.25">
      <c r="A242" s="14">
        <v>44411</v>
      </c>
      <c r="B242" s="14">
        <v>44459</v>
      </c>
      <c r="C242" s="10" t="s">
        <v>29</v>
      </c>
      <c r="D242" s="10" t="s">
        <v>9</v>
      </c>
      <c r="E242" s="10" t="s">
        <v>525</v>
      </c>
      <c r="F242" s="13">
        <v>21000</v>
      </c>
      <c r="G242" s="13">
        <f t="shared" si="23"/>
        <v>21000</v>
      </c>
      <c r="H242" s="38">
        <f t="shared" si="26"/>
        <v>0</v>
      </c>
      <c r="I242" s="37">
        <f t="shared" si="25"/>
        <v>0</v>
      </c>
      <c r="J242" s="12"/>
    </row>
    <row r="243" spans="1:10" ht="25.5" x14ac:dyDescent="0.25">
      <c r="A243" s="14">
        <v>44438</v>
      </c>
      <c r="B243" s="14">
        <v>44459</v>
      </c>
      <c r="C243" s="10" t="s">
        <v>29</v>
      </c>
      <c r="D243" s="10" t="s">
        <v>9</v>
      </c>
      <c r="E243" s="10" t="s">
        <v>526</v>
      </c>
      <c r="F243" s="13">
        <v>25000</v>
      </c>
      <c r="G243" s="13">
        <f t="shared" si="23"/>
        <v>25000</v>
      </c>
      <c r="H243" s="38">
        <f t="shared" si="26"/>
        <v>0</v>
      </c>
      <c r="I243" s="37">
        <f t="shared" si="25"/>
        <v>0</v>
      </c>
      <c r="J243" s="12"/>
    </row>
    <row r="244" spans="1:10" ht="25.5" x14ac:dyDescent="0.25">
      <c r="A244" s="10" t="s">
        <v>527</v>
      </c>
      <c r="B244" s="10" t="s">
        <v>528</v>
      </c>
      <c r="C244" s="11" t="s">
        <v>339</v>
      </c>
      <c r="D244" s="11" t="s">
        <v>9</v>
      </c>
      <c r="E244" s="11" t="s">
        <v>13</v>
      </c>
      <c r="F244" s="13">
        <v>159250</v>
      </c>
      <c r="G244" s="13">
        <v>159250</v>
      </c>
      <c r="H244" s="38">
        <f t="shared" si="26"/>
        <v>0</v>
      </c>
      <c r="I244" s="37">
        <f t="shared" si="25"/>
        <v>0</v>
      </c>
      <c r="J244" s="12"/>
    </row>
    <row r="245" spans="1:10" ht="25.5" x14ac:dyDescent="0.25">
      <c r="A245" s="10" t="s">
        <v>529</v>
      </c>
      <c r="B245" s="10" t="s">
        <v>530</v>
      </c>
      <c r="C245" s="11" t="s">
        <v>531</v>
      </c>
      <c r="D245" s="11" t="s">
        <v>9</v>
      </c>
      <c r="E245" s="11" t="s">
        <v>532</v>
      </c>
      <c r="F245" s="13">
        <v>3988</v>
      </c>
      <c r="G245" s="13">
        <v>3988</v>
      </c>
      <c r="H245" s="38">
        <f t="shared" si="26"/>
        <v>0</v>
      </c>
      <c r="I245" s="37">
        <f t="shared" si="25"/>
        <v>0</v>
      </c>
      <c r="J245" s="12"/>
    </row>
    <row r="246" spans="1:10" ht="25.5" x14ac:dyDescent="0.25">
      <c r="A246" s="14">
        <v>44411</v>
      </c>
      <c r="B246" s="14">
        <v>44466</v>
      </c>
      <c r="C246" s="10" t="s">
        <v>488</v>
      </c>
      <c r="D246" s="10" t="s">
        <v>9</v>
      </c>
      <c r="E246" s="10" t="s">
        <v>533</v>
      </c>
      <c r="F246" s="13">
        <v>24000</v>
      </c>
      <c r="G246" s="13">
        <v>24000</v>
      </c>
      <c r="H246" s="38">
        <f t="shared" si="26"/>
        <v>0</v>
      </c>
      <c r="I246" s="37">
        <f t="shared" si="25"/>
        <v>0</v>
      </c>
      <c r="J246" s="12"/>
    </row>
    <row r="247" spans="1:10" ht="25.5" x14ac:dyDescent="0.25">
      <c r="A247" s="10" t="s">
        <v>124</v>
      </c>
      <c r="B247" s="10" t="s">
        <v>534</v>
      </c>
      <c r="C247" s="11" t="s">
        <v>969</v>
      </c>
      <c r="D247" s="11" t="s">
        <v>9</v>
      </c>
      <c r="E247" s="11" t="s">
        <v>535</v>
      </c>
      <c r="F247" s="13">
        <v>0</v>
      </c>
      <c r="G247" s="13">
        <v>0</v>
      </c>
      <c r="H247" s="38">
        <f t="shared" si="26"/>
        <v>0</v>
      </c>
      <c r="I247" s="37">
        <f>IFERROR(H247/F247,0)</f>
        <v>0</v>
      </c>
      <c r="J247" s="12"/>
    </row>
    <row r="248" spans="1:10" ht="25.5" x14ac:dyDescent="0.25">
      <c r="A248" s="14">
        <v>44471</v>
      </c>
      <c r="B248" s="14">
        <v>44476</v>
      </c>
      <c r="C248" s="11" t="s">
        <v>536</v>
      </c>
      <c r="D248" s="10" t="s">
        <v>9</v>
      </c>
      <c r="E248" s="11" t="s">
        <v>537</v>
      </c>
      <c r="F248" s="13">
        <v>500</v>
      </c>
      <c r="G248" s="13">
        <v>500</v>
      </c>
      <c r="H248" s="38">
        <f t="shared" si="26"/>
        <v>0</v>
      </c>
      <c r="I248" s="37">
        <f t="shared" ref="I248:I260" si="27">H248/F248</f>
        <v>0</v>
      </c>
      <c r="J248" s="12"/>
    </row>
    <row r="249" spans="1:10" ht="25.5" x14ac:dyDescent="0.25">
      <c r="A249" s="14">
        <v>44297</v>
      </c>
      <c r="B249" s="14">
        <v>44479</v>
      </c>
      <c r="C249" s="10" t="s">
        <v>538</v>
      </c>
      <c r="D249" s="11" t="s">
        <v>9</v>
      </c>
      <c r="E249" s="10" t="s">
        <v>539</v>
      </c>
      <c r="F249" s="13">
        <v>9392</v>
      </c>
      <c r="G249" s="13">
        <v>9392</v>
      </c>
      <c r="H249" s="38">
        <f t="shared" si="26"/>
        <v>0</v>
      </c>
      <c r="I249" s="37">
        <f t="shared" si="27"/>
        <v>0</v>
      </c>
      <c r="J249" s="12"/>
    </row>
    <row r="250" spans="1:10" ht="38.25" x14ac:dyDescent="0.25">
      <c r="A250" s="10" t="s">
        <v>540</v>
      </c>
      <c r="B250" s="10" t="s">
        <v>541</v>
      </c>
      <c r="C250" s="11" t="s">
        <v>55</v>
      </c>
      <c r="D250" s="11" t="s">
        <v>10</v>
      </c>
      <c r="E250" s="11" t="s">
        <v>56</v>
      </c>
      <c r="F250" s="13">
        <v>24000</v>
      </c>
      <c r="G250" s="13">
        <v>24000</v>
      </c>
      <c r="H250" s="38">
        <f t="shared" si="26"/>
        <v>0</v>
      </c>
      <c r="I250" s="37">
        <f t="shared" si="27"/>
        <v>0</v>
      </c>
      <c r="J250" s="12"/>
    </row>
    <row r="251" spans="1:10" ht="25.5" x14ac:dyDescent="0.25">
      <c r="A251" s="14">
        <v>44370</v>
      </c>
      <c r="B251" s="14">
        <v>44500</v>
      </c>
      <c r="C251" s="10" t="s">
        <v>50</v>
      </c>
      <c r="D251" s="10" t="s">
        <v>9</v>
      </c>
      <c r="E251" s="10" t="s">
        <v>294</v>
      </c>
      <c r="F251" s="13">
        <v>30660</v>
      </c>
      <c r="G251" s="13">
        <v>30660</v>
      </c>
      <c r="H251" s="38">
        <f t="shared" si="26"/>
        <v>0</v>
      </c>
      <c r="I251" s="37">
        <f t="shared" si="27"/>
        <v>0</v>
      </c>
      <c r="J251" s="12"/>
    </row>
    <row r="252" spans="1:10" ht="25.5" x14ac:dyDescent="0.25">
      <c r="A252" s="14">
        <v>44466</v>
      </c>
      <c r="B252" s="14">
        <v>44500</v>
      </c>
      <c r="C252" s="11" t="s">
        <v>130</v>
      </c>
      <c r="D252" s="10" t="s">
        <v>10</v>
      </c>
      <c r="E252" s="11" t="s">
        <v>542</v>
      </c>
      <c r="F252" s="13">
        <v>3748.24</v>
      </c>
      <c r="G252" s="13">
        <v>3748.24</v>
      </c>
      <c r="H252" s="38">
        <f t="shared" si="26"/>
        <v>0</v>
      </c>
      <c r="I252" s="37">
        <f t="shared" si="27"/>
        <v>0</v>
      </c>
      <c r="J252" s="12"/>
    </row>
    <row r="253" spans="1:10" ht="25.5" x14ac:dyDescent="0.25">
      <c r="A253" s="10" t="s">
        <v>543</v>
      </c>
      <c r="B253" s="10" t="s">
        <v>544</v>
      </c>
      <c r="C253" s="11" t="s">
        <v>80</v>
      </c>
      <c r="D253" s="12" t="s">
        <v>9</v>
      </c>
      <c r="E253" s="11" t="s">
        <v>13</v>
      </c>
      <c r="F253" s="13">
        <v>15700</v>
      </c>
      <c r="G253" s="13">
        <v>15700</v>
      </c>
      <c r="H253" s="38">
        <f t="shared" si="26"/>
        <v>0</v>
      </c>
      <c r="I253" s="37">
        <f t="shared" si="27"/>
        <v>0</v>
      </c>
      <c r="J253" s="12"/>
    </row>
    <row r="254" spans="1:10" x14ac:dyDescent="0.25">
      <c r="A254" s="14">
        <v>44488</v>
      </c>
      <c r="B254" s="14">
        <v>44512</v>
      </c>
      <c r="C254" s="10" t="s">
        <v>971</v>
      </c>
      <c r="D254" s="10" t="s">
        <v>10</v>
      </c>
      <c r="E254" s="11" t="s">
        <v>545</v>
      </c>
      <c r="F254" s="13">
        <v>2037</v>
      </c>
      <c r="G254" s="13">
        <v>2037</v>
      </c>
      <c r="H254" s="38">
        <f t="shared" si="26"/>
        <v>0</v>
      </c>
      <c r="I254" s="37">
        <f t="shared" si="27"/>
        <v>0</v>
      </c>
      <c r="J254" s="12"/>
    </row>
    <row r="255" spans="1:10" ht="25.5" x14ac:dyDescent="0.25">
      <c r="A255" s="10" t="s">
        <v>128</v>
      </c>
      <c r="B255" s="10" t="s">
        <v>546</v>
      </c>
      <c r="C255" s="12" t="s">
        <v>112</v>
      </c>
      <c r="D255" s="11" t="s">
        <v>9</v>
      </c>
      <c r="E255" s="12" t="s">
        <v>13</v>
      </c>
      <c r="F255" s="13">
        <v>29162.25</v>
      </c>
      <c r="G255" s="13">
        <v>29162.25</v>
      </c>
      <c r="H255" s="38">
        <f t="shared" si="26"/>
        <v>0</v>
      </c>
      <c r="I255" s="37">
        <f t="shared" si="27"/>
        <v>0</v>
      </c>
      <c r="J255" s="12"/>
    </row>
    <row r="256" spans="1:10" ht="25.5" x14ac:dyDescent="0.25">
      <c r="A256" s="14">
        <v>44468</v>
      </c>
      <c r="B256" s="14">
        <v>44514</v>
      </c>
      <c r="C256" s="11" t="s">
        <v>328</v>
      </c>
      <c r="D256" s="10" t="s">
        <v>10</v>
      </c>
      <c r="E256" s="11" t="s">
        <v>461</v>
      </c>
      <c r="F256" s="13">
        <v>2200</v>
      </c>
      <c r="G256" s="13">
        <v>2200</v>
      </c>
      <c r="H256" s="38">
        <f t="shared" si="26"/>
        <v>0</v>
      </c>
      <c r="I256" s="37">
        <f t="shared" si="27"/>
        <v>0</v>
      </c>
      <c r="J256" s="12"/>
    </row>
    <row r="257" spans="1:10" ht="25.5" x14ac:dyDescent="0.25">
      <c r="A257" s="14">
        <v>44488</v>
      </c>
      <c r="B257" s="14">
        <v>44532</v>
      </c>
      <c r="C257" s="10" t="s">
        <v>328</v>
      </c>
      <c r="D257" s="10" t="s">
        <v>10</v>
      </c>
      <c r="E257" s="11" t="s">
        <v>547</v>
      </c>
      <c r="F257" s="13">
        <v>2200</v>
      </c>
      <c r="G257" s="13">
        <v>2200</v>
      </c>
      <c r="H257" s="38">
        <f t="shared" si="26"/>
        <v>0</v>
      </c>
      <c r="I257" s="37">
        <f t="shared" si="27"/>
        <v>0</v>
      </c>
      <c r="J257" s="12"/>
    </row>
    <row r="258" spans="1:10" ht="38.25" x14ac:dyDescent="0.25">
      <c r="A258" s="14">
        <v>44496</v>
      </c>
      <c r="B258" s="14">
        <v>44532</v>
      </c>
      <c r="C258" s="11" t="s">
        <v>548</v>
      </c>
      <c r="D258" s="10" t="s">
        <v>10</v>
      </c>
      <c r="E258" s="11" t="s">
        <v>549</v>
      </c>
      <c r="F258" s="13">
        <v>640</v>
      </c>
      <c r="G258" s="13">
        <v>640</v>
      </c>
      <c r="H258" s="38">
        <f t="shared" si="26"/>
        <v>0</v>
      </c>
      <c r="I258" s="37">
        <f t="shared" si="27"/>
        <v>0</v>
      </c>
      <c r="J258" s="12"/>
    </row>
    <row r="259" spans="1:10" ht="25.5" x14ac:dyDescent="0.25">
      <c r="A259" s="10" t="s">
        <v>550</v>
      </c>
      <c r="B259" s="10" t="s">
        <v>551</v>
      </c>
      <c r="C259" s="11" t="s">
        <v>336</v>
      </c>
      <c r="D259" s="12" t="s">
        <v>9</v>
      </c>
      <c r="E259" s="11" t="s">
        <v>13</v>
      </c>
      <c r="F259" s="13">
        <v>98800</v>
      </c>
      <c r="G259" s="13">
        <v>98800</v>
      </c>
      <c r="H259" s="38">
        <f t="shared" si="26"/>
        <v>0</v>
      </c>
      <c r="I259" s="37">
        <f t="shared" si="27"/>
        <v>0</v>
      </c>
      <c r="J259" s="12"/>
    </row>
    <row r="260" spans="1:10" ht="25.5" x14ac:dyDescent="0.25">
      <c r="A260" s="10" t="s">
        <v>131</v>
      </c>
      <c r="B260" s="10" t="s">
        <v>552</v>
      </c>
      <c r="C260" s="11" t="s">
        <v>132</v>
      </c>
      <c r="D260" s="12" t="s">
        <v>9</v>
      </c>
      <c r="E260" s="11" t="s">
        <v>133</v>
      </c>
      <c r="F260" s="13">
        <v>457510</v>
      </c>
      <c r="G260" s="13">
        <v>457510</v>
      </c>
      <c r="H260" s="38">
        <f t="shared" si="26"/>
        <v>0</v>
      </c>
      <c r="I260" s="37">
        <f t="shared" si="27"/>
        <v>0</v>
      </c>
      <c r="J260" s="12"/>
    </row>
    <row r="261" spans="1:10" ht="25.5" x14ac:dyDescent="0.25">
      <c r="A261" s="10" t="s">
        <v>553</v>
      </c>
      <c r="B261" s="10" t="s">
        <v>552</v>
      </c>
      <c r="C261" s="11" t="s">
        <v>122</v>
      </c>
      <c r="D261" s="11" t="s">
        <v>9</v>
      </c>
      <c r="E261" s="11" t="s">
        <v>78</v>
      </c>
      <c r="F261" s="13" t="s">
        <v>554</v>
      </c>
      <c r="G261" s="13" t="s">
        <v>554</v>
      </c>
      <c r="H261" s="38">
        <v>0</v>
      </c>
      <c r="I261" s="37">
        <v>0</v>
      </c>
      <c r="J261" s="12"/>
    </row>
    <row r="262" spans="1:10" ht="25.5" x14ac:dyDescent="0.25">
      <c r="A262" s="10">
        <v>43831</v>
      </c>
      <c r="B262" s="10">
        <v>44561</v>
      </c>
      <c r="C262" s="12" t="s">
        <v>91</v>
      </c>
      <c r="D262" s="12" t="s">
        <v>9</v>
      </c>
      <c r="E262" s="11" t="s">
        <v>59</v>
      </c>
      <c r="F262" s="13">
        <v>55565.38</v>
      </c>
      <c r="G262" s="13">
        <v>55565.38</v>
      </c>
      <c r="H262" s="38">
        <f t="shared" ref="H262:H295" si="28">F262-G262</f>
        <v>0</v>
      </c>
      <c r="I262" s="37">
        <f t="shared" ref="I262:I285" si="29">H262/F262</f>
        <v>0</v>
      </c>
      <c r="J262" s="12"/>
    </row>
    <row r="263" spans="1:10" ht="25.5" x14ac:dyDescent="0.25">
      <c r="A263" s="10" t="s">
        <v>149</v>
      </c>
      <c r="B263" s="10" t="s">
        <v>552</v>
      </c>
      <c r="C263" s="11" t="s">
        <v>58</v>
      </c>
      <c r="D263" s="11" t="s">
        <v>9</v>
      </c>
      <c r="E263" s="11" t="s">
        <v>60</v>
      </c>
      <c r="F263" s="13">
        <v>20873.759999999998</v>
      </c>
      <c r="G263" s="13">
        <v>20873.759999999998</v>
      </c>
      <c r="H263" s="38">
        <f t="shared" si="28"/>
        <v>0</v>
      </c>
      <c r="I263" s="37">
        <f t="shared" si="29"/>
        <v>0</v>
      </c>
      <c r="J263" s="12"/>
    </row>
    <row r="264" spans="1:10" ht="25.5" x14ac:dyDescent="0.25">
      <c r="A264" s="10">
        <v>43831</v>
      </c>
      <c r="B264" s="10">
        <v>44561</v>
      </c>
      <c r="C264" s="12" t="s">
        <v>61</v>
      </c>
      <c r="D264" s="12" t="s">
        <v>9</v>
      </c>
      <c r="E264" s="11" t="s">
        <v>137</v>
      </c>
      <c r="F264" s="13">
        <v>104332.56</v>
      </c>
      <c r="G264" s="13">
        <v>104332.56</v>
      </c>
      <c r="H264" s="38">
        <f t="shared" si="28"/>
        <v>0</v>
      </c>
      <c r="I264" s="37">
        <f t="shared" si="29"/>
        <v>0</v>
      </c>
      <c r="J264" s="12"/>
    </row>
    <row r="265" spans="1:10" ht="25.5" x14ac:dyDescent="0.25">
      <c r="A265" s="10" t="s">
        <v>149</v>
      </c>
      <c r="B265" s="10" t="s">
        <v>552</v>
      </c>
      <c r="C265" s="11" t="s">
        <v>62</v>
      </c>
      <c r="D265" s="11" t="s">
        <v>9</v>
      </c>
      <c r="E265" s="11" t="s">
        <v>63</v>
      </c>
      <c r="F265" s="13">
        <v>35267.519999999997</v>
      </c>
      <c r="G265" s="13">
        <v>35267.519999999997</v>
      </c>
      <c r="H265" s="38">
        <f t="shared" si="28"/>
        <v>0</v>
      </c>
      <c r="I265" s="37">
        <f t="shared" si="29"/>
        <v>0</v>
      </c>
      <c r="J265" s="12"/>
    </row>
    <row r="266" spans="1:10" ht="25.5" x14ac:dyDescent="0.25">
      <c r="A266" s="10" t="s">
        <v>555</v>
      </c>
      <c r="B266" s="10" t="s">
        <v>552</v>
      </c>
      <c r="C266" s="11" t="s">
        <v>57</v>
      </c>
      <c r="D266" s="11" t="s">
        <v>177</v>
      </c>
      <c r="E266" s="11" t="s">
        <v>136</v>
      </c>
      <c r="F266" s="13">
        <v>250938.48</v>
      </c>
      <c r="G266" s="13">
        <v>250938.48</v>
      </c>
      <c r="H266" s="38">
        <f t="shared" si="28"/>
        <v>0</v>
      </c>
      <c r="I266" s="37">
        <f t="shared" si="29"/>
        <v>0</v>
      </c>
      <c r="J266" s="12"/>
    </row>
    <row r="267" spans="1:10" ht="25.5" x14ac:dyDescent="0.25">
      <c r="A267" s="10" t="s">
        <v>556</v>
      </c>
      <c r="B267" s="10" t="s">
        <v>552</v>
      </c>
      <c r="C267" s="11" t="s">
        <v>67</v>
      </c>
      <c r="D267" s="11" t="s">
        <v>9</v>
      </c>
      <c r="E267" s="11" t="s">
        <v>93</v>
      </c>
      <c r="F267" s="13">
        <v>748800</v>
      </c>
      <c r="G267" s="13">
        <v>725897.67</v>
      </c>
      <c r="H267" s="38">
        <f t="shared" si="28"/>
        <v>22902.329999999958</v>
      </c>
      <c r="I267" s="37">
        <f t="shared" si="29"/>
        <v>3.0585376602564048E-2</v>
      </c>
      <c r="J267" s="12"/>
    </row>
    <row r="268" spans="1:10" ht="25.5" x14ac:dyDescent="0.25">
      <c r="A268" s="14">
        <v>44193</v>
      </c>
      <c r="B268" s="14">
        <v>44561</v>
      </c>
      <c r="C268" s="10" t="s">
        <v>957</v>
      </c>
      <c r="D268" s="10" t="s">
        <v>33</v>
      </c>
      <c r="E268" s="10" t="s">
        <v>89</v>
      </c>
      <c r="F268" s="13">
        <v>72216.13</v>
      </c>
      <c r="G268" s="13">
        <v>72216.13</v>
      </c>
      <c r="H268" s="38">
        <f t="shared" si="28"/>
        <v>0</v>
      </c>
      <c r="I268" s="37">
        <f t="shared" si="29"/>
        <v>0</v>
      </c>
      <c r="J268" s="12"/>
    </row>
    <row r="269" spans="1:10" ht="25.5" x14ac:dyDescent="0.25">
      <c r="A269" s="10" t="s">
        <v>344</v>
      </c>
      <c r="B269" s="10" t="s">
        <v>552</v>
      </c>
      <c r="C269" s="11" t="s">
        <v>27</v>
      </c>
      <c r="D269" s="11" t="s">
        <v>9</v>
      </c>
      <c r="E269" s="11" t="s">
        <v>557</v>
      </c>
      <c r="F269" s="13">
        <v>2273045.2800000003</v>
      </c>
      <c r="G269" s="13">
        <v>2285943.5499999998</v>
      </c>
      <c r="H269" s="38">
        <f t="shared" si="28"/>
        <v>-12898.269999999553</v>
      </c>
      <c r="I269" s="37">
        <f t="shared" si="29"/>
        <v>-5.6744448135232712E-3</v>
      </c>
      <c r="J269" s="12"/>
    </row>
    <row r="270" spans="1:10" x14ac:dyDescent="0.25">
      <c r="A270" s="14">
        <v>44200</v>
      </c>
      <c r="B270" s="14">
        <v>44561</v>
      </c>
      <c r="C270" s="11" t="s">
        <v>959</v>
      </c>
      <c r="D270" s="11" t="s">
        <v>11</v>
      </c>
      <c r="E270" s="11" t="s">
        <v>52</v>
      </c>
      <c r="F270" s="13">
        <v>17500</v>
      </c>
      <c r="G270" s="13">
        <v>17500</v>
      </c>
      <c r="H270" s="38">
        <f t="shared" si="28"/>
        <v>0</v>
      </c>
      <c r="I270" s="37">
        <f t="shared" si="29"/>
        <v>0</v>
      </c>
      <c r="J270" s="12"/>
    </row>
    <row r="271" spans="1:10" x14ac:dyDescent="0.25">
      <c r="A271" s="14">
        <v>44200</v>
      </c>
      <c r="B271" s="14">
        <v>44561</v>
      </c>
      <c r="C271" s="11" t="s">
        <v>955</v>
      </c>
      <c r="D271" s="11" t="s">
        <v>47</v>
      </c>
      <c r="E271" s="11" t="s">
        <v>48</v>
      </c>
      <c r="F271" s="13">
        <v>21250</v>
      </c>
      <c r="G271" s="13">
        <v>21250</v>
      </c>
      <c r="H271" s="38">
        <f t="shared" si="28"/>
        <v>0</v>
      </c>
      <c r="I271" s="37">
        <f t="shared" si="29"/>
        <v>0</v>
      </c>
      <c r="J271" s="12"/>
    </row>
    <row r="272" spans="1:10" ht="25.5" x14ac:dyDescent="0.25">
      <c r="A272" s="14">
        <v>44211</v>
      </c>
      <c r="B272" s="14">
        <v>44561</v>
      </c>
      <c r="C272" s="10" t="s">
        <v>24</v>
      </c>
      <c r="D272" s="12" t="s">
        <v>9</v>
      </c>
      <c r="E272" s="10" t="s">
        <v>416</v>
      </c>
      <c r="F272" s="13">
        <v>48617</v>
      </c>
      <c r="G272" s="13">
        <v>48617</v>
      </c>
      <c r="H272" s="38">
        <f t="shared" si="28"/>
        <v>0</v>
      </c>
      <c r="I272" s="37">
        <f t="shared" si="29"/>
        <v>0</v>
      </c>
      <c r="J272" s="12"/>
    </row>
    <row r="273" spans="1:10" ht="25.5" x14ac:dyDescent="0.25">
      <c r="A273" s="10">
        <v>44257</v>
      </c>
      <c r="B273" s="14">
        <v>44561</v>
      </c>
      <c r="C273" s="10" t="s">
        <v>64</v>
      </c>
      <c r="D273" s="10" t="s">
        <v>9</v>
      </c>
      <c r="E273" s="10" t="s">
        <v>106</v>
      </c>
      <c r="F273" s="13">
        <v>149776</v>
      </c>
      <c r="G273" s="13">
        <v>149776</v>
      </c>
      <c r="H273" s="38">
        <f t="shared" si="28"/>
        <v>0</v>
      </c>
      <c r="I273" s="37">
        <f t="shared" si="29"/>
        <v>0</v>
      </c>
      <c r="J273" s="12"/>
    </row>
    <row r="274" spans="1:10" ht="25.5" x14ac:dyDescent="0.25">
      <c r="A274" s="10" t="s">
        <v>558</v>
      </c>
      <c r="B274" s="10" t="s">
        <v>552</v>
      </c>
      <c r="C274" s="11" t="s">
        <v>960</v>
      </c>
      <c r="D274" s="11" t="s">
        <v>9</v>
      </c>
      <c r="E274" s="11" t="s">
        <v>559</v>
      </c>
      <c r="F274" s="13">
        <v>57447.99</v>
      </c>
      <c r="G274" s="13">
        <v>57447.99</v>
      </c>
      <c r="H274" s="38">
        <f t="shared" si="28"/>
        <v>0</v>
      </c>
      <c r="I274" s="37">
        <f t="shared" si="29"/>
        <v>0</v>
      </c>
      <c r="J274" s="12"/>
    </row>
    <row r="275" spans="1:10" ht="25.5" x14ac:dyDescent="0.25">
      <c r="A275" s="14">
        <v>44407</v>
      </c>
      <c r="B275" s="14">
        <v>44561</v>
      </c>
      <c r="C275" s="10" t="s">
        <v>92</v>
      </c>
      <c r="D275" s="10" t="s">
        <v>9</v>
      </c>
      <c r="E275" s="10" t="s">
        <v>560</v>
      </c>
      <c r="F275" s="13">
        <v>110450</v>
      </c>
      <c r="G275" s="13">
        <v>110450</v>
      </c>
      <c r="H275" s="38">
        <f t="shared" si="28"/>
        <v>0</v>
      </c>
      <c r="I275" s="37">
        <f t="shared" si="29"/>
        <v>0</v>
      </c>
      <c r="J275" s="12"/>
    </row>
    <row r="276" spans="1:10" x14ac:dyDescent="0.25">
      <c r="A276" s="14">
        <v>44410</v>
      </c>
      <c r="B276" s="14">
        <v>44561</v>
      </c>
      <c r="C276" s="10" t="s">
        <v>561</v>
      </c>
      <c r="D276" s="10" t="s">
        <v>11</v>
      </c>
      <c r="E276" s="10" t="s">
        <v>562</v>
      </c>
      <c r="F276" s="13">
        <v>13800</v>
      </c>
      <c r="G276" s="13">
        <v>13800</v>
      </c>
      <c r="H276" s="38">
        <f t="shared" si="28"/>
        <v>0</v>
      </c>
      <c r="I276" s="37">
        <f t="shared" si="29"/>
        <v>0</v>
      </c>
      <c r="J276" s="12"/>
    </row>
    <row r="277" spans="1:10" ht="25.5" x14ac:dyDescent="0.25">
      <c r="A277" s="14">
        <v>44428</v>
      </c>
      <c r="B277" s="14">
        <v>44561</v>
      </c>
      <c r="C277" s="10" t="s">
        <v>970</v>
      </c>
      <c r="D277" s="10" t="s">
        <v>9</v>
      </c>
      <c r="E277" s="10" t="s">
        <v>563</v>
      </c>
      <c r="F277" s="13">
        <v>7800</v>
      </c>
      <c r="G277" s="13">
        <v>7800</v>
      </c>
      <c r="H277" s="38">
        <f t="shared" si="28"/>
        <v>0</v>
      </c>
      <c r="I277" s="37">
        <f t="shared" si="29"/>
        <v>0</v>
      </c>
      <c r="J277" s="12"/>
    </row>
    <row r="278" spans="1:10" ht="25.5" x14ac:dyDescent="0.25">
      <c r="A278" s="14">
        <v>44440</v>
      </c>
      <c r="B278" s="14">
        <v>44561</v>
      </c>
      <c r="C278" s="10" t="s">
        <v>111</v>
      </c>
      <c r="D278" s="10" t="s">
        <v>9</v>
      </c>
      <c r="E278" s="10" t="s">
        <v>564</v>
      </c>
      <c r="F278" s="13">
        <v>213300</v>
      </c>
      <c r="G278" s="13">
        <v>213300</v>
      </c>
      <c r="H278" s="38">
        <f t="shared" si="28"/>
        <v>0</v>
      </c>
      <c r="I278" s="37">
        <f t="shared" si="29"/>
        <v>0</v>
      </c>
      <c r="J278" s="12"/>
    </row>
    <row r="279" spans="1:10" ht="25.5" x14ac:dyDescent="0.25">
      <c r="A279" s="14">
        <v>44483</v>
      </c>
      <c r="B279" s="14">
        <v>44561</v>
      </c>
      <c r="C279" s="11" t="s">
        <v>328</v>
      </c>
      <c r="D279" s="10" t="s">
        <v>9</v>
      </c>
      <c r="E279" s="11" t="s">
        <v>13</v>
      </c>
      <c r="F279" s="13">
        <v>7478</v>
      </c>
      <c r="G279" s="13">
        <v>7478</v>
      </c>
      <c r="H279" s="38">
        <f t="shared" si="28"/>
        <v>0</v>
      </c>
      <c r="I279" s="37">
        <f t="shared" si="29"/>
        <v>0</v>
      </c>
      <c r="J279" s="12"/>
    </row>
    <row r="280" spans="1:10" ht="25.5" x14ac:dyDescent="0.25">
      <c r="A280" s="14">
        <v>44526</v>
      </c>
      <c r="B280" s="14">
        <v>44561</v>
      </c>
      <c r="C280" s="10" t="s">
        <v>27</v>
      </c>
      <c r="D280" s="10" t="s">
        <v>9</v>
      </c>
      <c r="E280" s="11" t="s">
        <v>565</v>
      </c>
      <c r="F280" s="13">
        <v>34778.699999999997</v>
      </c>
      <c r="G280" s="13">
        <v>34778.699999999997</v>
      </c>
      <c r="H280" s="38">
        <f t="shared" si="28"/>
        <v>0</v>
      </c>
      <c r="I280" s="37">
        <f t="shared" si="29"/>
        <v>0</v>
      </c>
      <c r="J280" s="12"/>
    </row>
    <row r="281" spans="1:10" ht="25.5" x14ac:dyDescent="0.25">
      <c r="A281" s="10" t="s">
        <v>425</v>
      </c>
      <c r="B281" s="10" t="s">
        <v>566</v>
      </c>
      <c r="C281" s="11" t="s">
        <v>567</v>
      </c>
      <c r="D281" s="11" t="s">
        <v>9</v>
      </c>
      <c r="E281" s="11" t="s">
        <v>13</v>
      </c>
      <c r="F281" s="13">
        <v>10619</v>
      </c>
      <c r="G281" s="13">
        <v>10619</v>
      </c>
      <c r="H281" s="38">
        <f t="shared" si="28"/>
        <v>0</v>
      </c>
      <c r="I281" s="37">
        <f t="shared" si="29"/>
        <v>0</v>
      </c>
      <c r="J281" s="12"/>
    </row>
    <row r="282" spans="1:10" ht="25.5" x14ac:dyDescent="0.25">
      <c r="A282" s="10" t="s">
        <v>568</v>
      </c>
      <c r="B282" s="10" t="s">
        <v>566</v>
      </c>
      <c r="C282" s="11" t="s">
        <v>37</v>
      </c>
      <c r="D282" s="12" t="s">
        <v>9</v>
      </c>
      <c r="E282" s="11" t="s">
        <v>13</v>
      </c>
      <c r="F282" s="13">
        <v>2493</v>
      </c>
      <c r="G282" s="13">
        <v>2493</v>
      </c>
      <c r="H282" s="38">
        <f t="shared" si="28"/>
        <v>0</v>
      </c>
      <c r="I282" s="37">
        <f t="shared" si="29"/>
        <v>0</v>
      </c>
      <c r="J282" s="12"/>
    </row>
    <row r="283" spans="1:10" ht="25.5" x14ac:dyDescent="0.25">
      <c r="A283" s="14">
        <v>43844</v>
      </c>
      <c r="B283" s="14">
        <v>44576</v>
      </c>
      <c r="C283" s="10" t="s">
        <v>68</v>
      </c>
      <c r="D283" s="12" t="s">
        <v>9</v>
      </c>
      <c r="E283" s="11" t="s">
        <v>13</v>
      </c>
      <c r="F283" s="13">
        <v>17448</v>
      </c>
      <c r="G283" s="13">
        <v>17448</v>
      </c>
      <c r="H283" s="38">
        <f t="shared" si="28"/>
        <v>0</v>
      </c>
      <c r="I283" s="37">
        <f t="shared" si="29"/>
        <v>0</v>
      </c>
      <c r="J283" s="12"/>
    </row>
    <row r="284" spans="1:10" ht="25.5" x14ac:dyDescent="0.25">
      <c r="A284" s="14">
        <v>44222</v>
      </c>
      <c r="B284" s="14">
        <v>44587</v>
      </c>
      <c r="C284" s="11" t="s">
        <v>339</v>
      </c>
      <c r="D284" s="11" t="s">
        <v>9</v>
      </c>
      <c r="E284" s="11" t="s">
        <v>13</v>
      </c>
      <c r="F284" s="13">
        <v>46000</v>
      </c>
      <c r="G284" s="13">
        <v>46000</v>
      </c>
      <c r="H284" s="38">
        <f t="shared" si="28"/>
        <v>0</v>
      </c>
      <c r="I284" s="37">
        <f t="shared" si="29"/>
        <v>0</v>
      </c>
      <c r="J284" s="12"/>
    </row>
    <row r="285" spans="1:10" ht="25.5" x14ac:dyDescent="0.25">
      <c r="A285" s="14">
        <v>44225</v>
      </c>
      <c r="B285" s="14">
        <v>44592</v>
      </c>
      <c r="C285" s="11" t="s">
        <v>569</v>
      </c>
      <c r="D285" s="12" t="s">
        <v>9</v>
      </c>
      <c r="E285" s="11" t="s">
        <v>13</v>
      </c>
      <c r="F285" s="13">
        <v>36000</v>
      </c>
      <c r="G285" s="13">
        <f>F285</f>
        <v>36000</v>
      </c>
      <c r="H285" s="38">
        <f t="shared" si="28"/>
        <v>0</v>
      </c>
      <c r="I285" s="37">
        <f t="shared" si="29"/>
        <v>0</v>
      </c>
      <c r="J285" s="12"/>
    </row>
    <row r="286" spans="1:10" x14ac:dyDescent="0.25">
      <c r="A286" s="15">
        <v>44228</v>
      </c>
      <c r="B286" s="15">
        <v>44592</v>
      </c>
      <c r="C286" s="16" t="s">
        <v>925</v>
      </c>
      <c r="D286" s="16" t="s">
        <v>926</v>
      </c>
      <c r="E286" s="16" t="s">
        <v>927</v>
      </c>
      <c r="F286" s="17">
        <v>0</v>
      </c>
      <c r="G286" s="16">
        <v>640</v>
      </c>
      <c r="H286" s="38">
        <f t="shared" si="28"/>
        <v>-640</v>
      </c>
      <c r="I286" s="37">
        <f>IFERROR(H286/F286,0)</f>
        <v>0</v>
      </c>
      <c r="J286" s="12"/>
    </row>
    <row r="287" spans="1:10" x14ac:dyDescent="0.25">
      <c r="A287" s="15">
        <v>44228</v>
      </c>
      <c r="B287" s="15">
        <v>44592</v>
      </c>
      <c r="C287" s="16" t="s">
        <v>928</v>
      </c>
      <c r="D287" s="16" t="s">
        <v>926</v>
      </c>
      <c r="E287" s="16" t="s">
        <v>927</v>
      </c>
      <c r="F287" s="17">
        <v>0</v>
      </c>
      <c r="G287" s="16">
        <v>21035</v>
      </c>
      <c r="H287" s="38">
        <f t="shared" si="28"/>
        <v>-21035</v>
      </c>
      <c r="I287" s="37">
        <f>IFERROR(H287/F287,0)</f>
        <v>0</v>
      </c>
      <c r="J287" s="12"/>
    </row>
    <row r="288" spans="1:10" x14ac:dyDescent="0.25">
      <c r="A288" s="15">
        <v>44228</v>
      </c>
      <c r="B288" s="15">
        <v>44592</v>
      </c>
      <c r="C288" s="16" t="s">
        <v>929</v>
      </c>
      <c r="D288" s="16" t="s">
        <v>926</v>
      </c>
      <c r="E288" s="16" t="s">
        <v>927</v>
      </c>
      <c r="F288" s="17">
        <v>0</v>
      </c>
      <c r="G288" s="16">
        <v>4665</v>
      </c>
      <c r="H288" s="38">
        <f t="shared" si="28"/>
        <v>-4665</v>
      </c>
      <c r="I288" s="37">
        <f>IFERROR(H288/F288,0)</f>
        <v>0</v>
      </c>
      <c r="J288" s="12"/>
    </row>
    <row r="289" spans="1:10" x14ac:dyDescent="0.25">
      <c r="A289" s="15">
        <v>44317</v>
      </c>
      <c r="B289" s="15">
        <v>44592</v>
      </c>
      <c r="C289" s="16" t="s">
        <v>930</v>
      </c>
      <c r="D289" s="16" t="s">
        <v>926</v>
      </c>
      <c r="E289" s="16" t="s">
        <v>927</v>
      </c>
      <c r="F289" s="17">
        <v>0</v>
      </c>
      <c r="G289" s="16">
        <v>18369.2</v>
      </c>
      <c r="H289" s="38">
        <f t="shared" si="28"/>
        <v>-18369.2</v>
      </c>
      <c r="I289" s="37">
        <f>IFERROR(H289/F289,0)</f>
        <v>0</v>
      </c>
      <c r="J289" s="12"/>
    </row>
    <row r="290" spans="1:10" ht="25.5" x14ac:dyDescent="0.25">
      <c r="A290" s="14">
        <v>44440</v>
      </c>
      <c r="B290" s="14">
        <v>44592</v>
      </c>
      <c r="C290" s="10" t="s">
        <v>143</v>
      </c>
      <c r="D290" s="10" t="s">
        <v>10</v>
      </c>
      <c r="E290" s="10" t="s">
        <v>570</v>
      </c>
      <c r="F290" s="13">
        <v>10000</v>
      </c>
      <c r="G290" s="13">
        <f t="shared" ref="G290:G295" si="30">F290</f>
        <v>10000</v>
      </c>
      <c r="H290" s="38">
        <f t="shared" si="28"/>
        <v>0</v>
      </c>
      <c r="I290" s="37">
        <f t="shared" ref="I290:I295" si="31">H290/F290</f>
        <v>0</v>
      </c>
      <c r="J290" s="12"/>
    </row>
    <row r="291" spans="1:10" x14ac:dyDescent="0.25">
      <c r="A291" s="14">
        <v>44564</v>
      </c>
      <c r="B291" s="14">
        <v>44598</v>
      </c>
      <c r="C291" s="10" t="s">
        <v>971</v>
      </c>
      <c r="D291" s="11" t="s">
        <v>10</v>
      </c>
      <c r="E291" s="11" t="s">
        <v>545</v>
      </c>
      <c r="F291" s="13">
        <v>2037</v>
      </c>
      <c r="G291" s="13">
        <f t="shared" si="30"/>
        <v>2037</v>
      </c>
      <c r="H291" s="38">
        <f t="shared" si="28"/>
        <v>0</v>
      </c>
      <c r="I291" s="37">
        <f t="shared" si="31"/>
        <v>0</v>
      </c>
      <c r="J291" s="12"/>
    </row>
    <row r="292" spans="1:10" ht="25.5" x14ac:dyDescent="0.25">
      <c r="A292" s="14">
        <v>44243</v>
      </c>
      <c r="B292" s="14">
        <v>44607</v>
      </c>
      <c r="C292" s="10" t="s">
        <v>571</v>
      </c>
      <c r="D292" s="14" t="s">
        <v>9</v>
      </c>
      <c r="E292" s="10" t="s">
        <v>572</v>
      </c>
      <c r="F292" s="13">
        <v>12000</v>
      </c>
      <c r="G292" s="13">
        <f t="shared" si="30"/>
        <v>12000</v>
      </c>
      <c r="H292" s="38">
        <f t="shared" si="28"/>
        <v>0</v>
      </c>
      <c r="I292" s="37">
        <f t="shared" si="31"/>
        <v>0</v>
      </c>
      <c r="J292" s="12"/>
    </row>
    <row r="293" spans="1:10" ht="25.5" x14ac:dyDescent="0.25">
      <c r="A293" s="14">
        <v>44593</v>
      </c>
      <c r="B293" s="14">
        <v>44612</v>
      </c>
      <c r="C293" s="10" t="s">
        <v>573</v>
      </c>
      <c r="D293" s="11" t="s">
        <v>9</v>
      </c>
      <c r="E293" s="12" t="s">
        <v>13</v>
      </c>
      <c r="F293" s="13">
        <v>4500</v>
      </c>
      <c r="G293" s="13">
        <f t="shared" si="30"/>
        <v>4500</v>
      </c>
      <c r="H293" s="38">
        <f t="shared" si="28"/>
        <v>0</v>
      </c>
      <c r="I293" s="37">
        <f t="shared" si="31"/>
        <v>0</v>
      </c>
      <c r="J293" s="12"/>
    </row>
    <row r="294" spans="1:10" ht="25.5" x14ac:dyDescent="0.25">
      <c r="A294" s="10" t="s">
        <v>574</v>
      </c>
      <c r="B294" s="10" t="s">
        <v>575</v>
      </c>
      <c r="C294" s="11" t="s">
        <v>576</v>
      </c>
      <c r="D294" s="12" t="s">
        <v>9</v>
      </c>
      <c r="E294" s="11" t="s">
        <v>13</v>
      </c>
      <c r="F294" s="13">
        <v>50400</v>
      </c>
      <c r="G294" s="13">
        <f t="shared" si="30"/>
        <v>50400</v>
      </c>
      <c r="H294" s="38">
        <f t="shared" si="28"/>
        <v>0</v>
      </c>
      <c r="I294" s="37">
        <f t="shared" si="31"/>
        <v>0</v>
      </c>
      <c r="J294" s="12"/>
    </row>
    <row r="295" spans="1:10" ht="25.5" x14ac:dyDescent="0.25">
      <c r="A295" s="10" t="s">
        <v>164</v>
      </c>
      <c r="B295" s="10" t="s">
        <v>577</v>
      </c>
      <c r="C295" s="11" t="s">
        <v>70</v>
      </c>
      <c r="D295" s="11" t="s">
        <v>9</v>
      </c>
      <c r="E295" s="11" t="s">
        <v>13</v>
      </c>
      <c r="F295" s="13">
        <v>20812</v>
      </c>
      <c r="G295" s="13">
        <f t="shared" si="30"/>
        <v>20812</v>
      </c>
      <c r="H295" s="38">
        <f t="shared" si="28"/>
        <v>0</v>
      </c>
      <c r="I295" s="37">
        <f t="shared" si="31"/>
        <v>0</v>
      </c>
      <c r="J295" s="12"/>
    </row>
    <row r="296" spans="1:10" x14ac:dyDescent="0.25">
      <c r="A296" s="15">
        <v>44256</v>
      </c>
      <c r="B296" s="15">
        <v>44620</v>
      </c>
      <c r="C296" s="16" t="s">
        <v>931</v>
      </c>
      <c r="D296" s="16" t="s">
        <v>926</v>
      </c>
      <c r="E296" s="16" t="s">
        <v>927</v>
      </c>
      <c r="F296" s="24" t="s">
        <v>938</v>
      </c>
      <c r="G296" s="16">
        <v>1000</v>
      </c>
      <c r="H296" s="38">
        <f>IFERROR(F296-G296,0)</f>
        <v>0</v>
      </c>
      <c r="I296" s="37">
        <f>IFERROR(H296/F296,0)</f>
        <v>0</v>
      </c>
      <c r="J296" s="12"/>
    </row>
    <row r="297" spans="1:10" x14ac:dyDescent="0.25">
      <c r="A297" s="15">
        <v>44256</v>
      </c>
      <c r="B297" s="15">
        <v>44620</v>
      </c>
      <c r="C297" s="16" t="s">
        <v>932</v>
      </c>
      <c r="D297" s="16" t="s">
        <v>926</v>
      </c>
      <c r="E297" s="16" t="s">
        <v>927</v>
      </c>
      <c r="F297" s="24" t="s">
        <v>938</v>
      </c>
      <c r="G297" s="16">
        <v>0</v>
      </c>
      <c r="H297" s="38">
        <f>IFERROR(F297-G297,0)</f>
        <v>0</v>
      </c>
      <c r="I297" s="37">
        <f>IFERROR(H297/F297,0)</f>
        <v>0</v>
      </c>
      <c r="J297" s="12"/>
    </row>
    <row r="298" spans="1:10" x14ac:dyDescent="0.25">
      <c r="A298" s="15">
        <v>44256</v>
      </c>
      <c r="B298" s="15">
        <v>44620</v>
      </c>
      <c r="C298" s="16" t="s">
        <v>933</v>
      </c>
      <c r="D298" s="16" t="s">
        <v>926</v>
      </c>
      <c r="E298" s="16" t="s">
        <v>927</v>
      </c>
      <c r="F298" s="24" t="s">
        <v>938</v>
      </c>
      <c r="G298" s="16">
        <v>50</v>
      </c>
      <c r="H298" s="38">
        <f>IFERROR(F298-G298,0)</f>
        <v>0</v>
      </c>
      <c r="I298" s="37">
        <f>IFERROR(H298/F298,0)</f>
        <v>0</v>
      </c>
      <c r="J298" s="12"/>
    </row>
    <row r="299" spans="1:10" x14ac:dyDescent="0.25">
      <c r="A299" s="15">
        <v>44256</v>
      </c>
      <c r="B299" s="15">
        <v>44620</v>
      </c>
      <c r="C299" s="16" t="s">
        <v>934</v>
      </c>
      <c r="D299" s="16" t="s">
        <v>926</v>
      </c>
      <c r="E299" s="16" t="s">
        <v>927</v>
      </c>
      <c r="F299" s="24" t="s">
        <v>938</v>
      </c>
      <c r="G299" s="16">
        <v>0</v>
      </c>
      <c r="H299" s="38">
        <f>IFERROR(F299-G299,0)</f>
        <v>0</v>
      </c>
      <c r="I299" s="37">
        <f>IFERROR(H299/F299,0)</f>
        <v>0</v>
      </c>
      <c r="J299" s="12"/>
    </row>
    <row r="300" spans="1:10" x14ac:dyDescent="0.25">
      <c r="A300" s="15">
        <v>44256</v>
      </c>
      <c r="B300" s="15">
        <v>44620</v>
      </c>
      <c r="C300" s="16" t="s">
        <v>935</v>
      </c>
      <c r="D300" s="16" t="s">
        <v>926</v>
      </c>
      <c r="E300" s="16" t="s">
        <v>927</v>
      </c>
      <c r="F300" s="24" t="s">
        <v>938</v>
      </c>
      <c r="G300" s="16">
        <v>400</v>
      </c>
      <c r="H300" s="38">
        <f>IFERROR(F300-G300,0)</f>
        <v>0</v>
      </c>
      <c r="I300" s="37">
        <f>IFERROR(H300/F300,0)</f>
        <v>0</v>
      </c>
      <c r="J300" s="12"/>
    </row>
    <row r="301" spans="1:10" x14ac:dyDescent="0.25">
      <c r="A301" s="14">
        <v>44357</v>
      </c>
      <c r="B301" s="14">
        <v>44630</v>
      </c>
      <c r="C301" s="10" t="s">
        <v>71</v>
      </c>
      <c r="D301" s="10" t="s">
        <v>10</v>
      </c>
      <c r="E301" s="10" t="s">
        <v>578</v>
      </c>
      <c r="F301" s="13">
        <v>14500</v>
      </c>
      <c r="G301" s="13">
        <f t="shared" ref="G301:G308" si="32">F301</f>
        <v>14500</v>
      </c>
      <c r="H301" s="38">
        <f t="shared" ref="H301:H308" si="33">F301-G301</f>
        <v>0</v>
      </c>
      <c r="I301" s="37">
        <f t="shared" ref="I301:I308" si="34">H301/F301</f>
        <v>0</v>
      </c>
      <c r="J301" s="12"/>
    </row>
    <row r="302" spans="1:10" ht="38.25" x14ac:dyDescent="0.25">
      <c r="A302" s="14">
        <v>44600</v>
      </c>
      <c r="B302" s="14">
        <v>44632</v>
      </c>
      <c r="C302" s="12" t="s">
        <v>548</v>
      </c>
      <c r="D302" s="11" t="s">
        <v>10</v>
      </c>
      <c r="E302" s="12" t="s">
        <v>579</v>
      </c>
      <c r="F302" s="13">
        <v>640</v>
      </c>
      <c r="G302" s="13">
        <f t="shared" si="32"/>
        <v>640</v>
      </c>
      <c r="H302" s="38">
        <f t="shared" si="33"/>
        <v>0</v>
      </c>
      <c r="I302" s="37">
        <f t="shared" si="34"/>
        <v>0</v>
      </c>
      <c r="J302" s="12"/>
    </row>
    <row r="303" spans="1:10" ht="25.5" x14ac:dyDescent="0.25">
      <c r="A303" s="14">
        <v>44615</v>
      </c>
      <c r="B303" s="14">
        <v>44633</v>
      </c>
      <c r="C303" s="12" t="s">
        <v>580</v>
      </c>
      <c r="D303" s="11" t="s">
        <v>9</v>
      </c>
      <c r="E303" s="12" t="s">
        <v>581</v>
      </c>
      <c r="F303" s="13">
        <v>29000</v>
      </c>
      <c r="G303" s="13">
        <f t="shared" si="32"/>
        <v>29000</v>
      </c>
      <c r="H303" s="38">
        <f t="shared" si="33"/>
        <v>0</v>
      </c>
      <c r="I303" s="37">
        <f t="shared" si="34"/>
        <v>0</v>
      </c>
      <c r="J303" s="12"/>
    </row>
    <row r="304" spans="1:10" ht="25.5" x14ac:dyDescent="0.25">
      <c r="A304" s="14">
        <v>44621</v>
      </c>
      <c r="B304" s="14">
        <v>44634</v>
      </c>
      <c r="C304" s="12" t="s">
        <v>513</v>
      </c>
      <c r="D304" s="11" t="s">
        <v>9</v>
      </c>
      <c r="E304" s="12" t="s">
        <v>582</v>
      </c>
      <c r="F304" s="13">
        <v>21000</v>
      </c>
      <c r="G304" s="13">
        <f t="shared" si="32"/>
        <v>21000</v>
      </c>
      <c r="H304" s="38">
        <f t="shared" si="33"/>
        <v>0</v>
      </c>
      <c r="I304" s="37">
        <f t="shared" si="34"/>
        <v>0</v>
      </c>
      <c r="J304" s="12"/>
    </row>
    <row r="305" spans="1:10" ht="25.5" x14ac:dyDescent="0.25">
      <c r="A305" s="14">
        <v>44621</v>
      </c>
      <c r="B305" s="14">
        <v>44640</v>
      </c>
      <c r="C305" s="12" t="s">
        <v>513</v>
      </c>
      <c r="D305" s="11" t="s">
        <v>9</v>
      </c>
      <c r="E305" s="12" t="s">
        <v>583</v>
      </c>
      <c r="F305" s="13">
        <v>21000</v>
      </c>
      <c r="G305" s="13">
        <f t="shared" si="32"/>
        <v>21000</v>
      </c>
      <c r="H305" s="38">
        <f t="shared" si="33"/>
        <v>0</v>
      </c>
      <c r="I305" s="37">
        <f t="shared" si="34"/>
        <v>0</v>
      </c>
      <c r="J305" s="12"/>
    </row>
    <row r="306" spans="1:10" ht="25.5" x14ac:dyDescent="0.25">
      <c r="A306" s="14">
        <v>44621</v>
      </c>
      <c r="B306" s="14">
        <v>44641</v>
      </c>
      <c r="C306" s="12" t="s">
        <v>513</v>
      </c>
      <c r="D306" s="11" t="s">
        <v>9</v>
      </c>
      <c r="E306" s="12" t="s">
        <v>584</v>
      </c>
      <c r="F306" s="13">
        <v>6000</v>
      </c>
      <c r="G306" s="13">
        <f t="shared" si="32"/>
        <v>6000</v>
      </c>
      <c r="H306" s="38">
        <f t="shared" si="33"/>
        <v>0</v>
      </c>
      <c r="I306" s="37">
        <f t="shared" si="34"/>
        <v>0</v>
      </c>
      <c r="J306" s="12"/>
    </row>
    <row r="307" spans="1:10" ht="25.5" x14ac:dyDescent="0.25">
      <c r="A307" s="14">
        <v>44616</v>
      </c>
      <c r="B307" s="14">
        <v>44647</v>
      </c>
      <c r="C307" s="12" t="s">
        <v>585</v>
      </c>
      <c r="D307" s="11" t="s">
        <v>9</v>
      </c>
      <c r="E307" s="12" t="s">
        <v>586</v>
      </c>
      <c r="F307" s="13">
        <v>24000</v>
      </c>
      <c r="G307" s="13">
        <f t="shared" si="32"/>
        <v>24000</v>
      </c>
      <c r="H307" s="38">
        <f t="shared" si="33"/>
        <v>0</v>
      </c>
      <c r="I307" s="37">
        <f t="shared" si="34"/>
        <v>0</v>
      </c>
      <c r="J307" s="12"/>
    </row>
    <row r="308" spans="1:10" ht="25.5" x14ac:dyDescent="0.25">
      <c r="A308" s="14">
        <v>44621</v>
      </c>
      <c r="B308" s="14">
        <v>44648</v>
      </c>
      <c r="C308" s="12" t="s">
        <v>295</v>
      </c>
      <c r="D308" s="11" t="s">
        <v>9</v>
      </c>
      <c r="E308" s="12" t="s">
        <v>587</v>
      </c>
      <c r="F308" s="13">
        <v>21000</v>
      </c>
      <c r="G308" s="13">
        <f t="shared" si="32"/>
        <v>21000</v>
      </c>
      <c r="H308" s="38">
        <f t="shared" si="33"/>
        <v>0</v>
      </c>
      <c r="I308" s="37">
        <f t="shared" si="34"/>
        <v>0</v>
      </c>
      <c r="J308" s="12"/>
    </row>
    <row r="309" spans="1:10" x14ac:dyDescent="0.25">
      <c r="A309" s="15">
        <v>44545</v>
      </c>
      <c r="B309" s="15">
        <v>44650</v>
      </c>
      <c r="C309" s="16" t="s">
        <v>936</v>
      </c>
      <c r="D309" s="16" t="s">
        <v>926</v>
      </c>
      <c r="E309" s="16" t="s">
        <v>937</v>
      </c>
      <c r="F309" s="17" t="s">
        <v>938</v>
      </c>
      <c r="G309" s="16"/>
      <c r="H309" s="38">
        <f>IFERROR(F309-G309,0)</f>
        <v>0</v>
      </c>
      <c r="I309" s="37">
        <f>IFERROR(H309/F309,0)</f>
        <v>0</v>
      </c>
      <c r="J309" s="12"/>
    </row>
    <row r="310" spans="1:10" ht="25.5" x14ac:dyDescent="0.25">
      <c r="A310" s="14">
        <v>44287</v>
      </c>
      <c r="B310" s="14">
        <v>44651</v>
      </c>
      <c r="C310" s="10" t="s">
        <v>588</v>
      </c>
      <c r="D310" s="11" t="s">
        <v>10</v>
      </c>
      <c r="E310" s="11" t="s">
        <v>589</v>
      </c>
      <c r="F310" s="13">
        <f>149.5*12</f>
        <v>1794</v>
      </c>
      <c r="G310" s="13">
        <f>F310</f>
        <v>1794</v>
      </c>
      <c r="H310" s="38">
        <f t="shared" ref="H310:H341" si="35">F310-G310</f>
        <v>0</v>
      </c>
      <c r="I310" s="37">
        <f t="shared" ref="I310:I320" si="36">H310/F310</f>
        <v>0</v>
      </c>
      <c r="J310" s="12"/>
    </row>
    <row r="311" spans="1:10" x14ac:dyDescent="0.25">
      <c r="A311" s="14">
        <v>44287</v>
      </c>
      <c r="B311" s="14">
        <v>44651</v>
      </c>
      <c r="C311" s="10" t="s">
        <v>952</v>
      </c>
      <c r="D311" s="11" t="s">
        <v>10</v>
      </c>
      <c r="E311" s="11" t="s">
        <v>39</v>
      </c>
      <c r="F311" s="13">
        <v>73932.69</v>
      </c>
      <c r="G311" s="13">
        <v>73932.69</v>
      </c>
      <c r="H311" s="38">
        <f t="shared" si="35"/>
        <v>0</v>
      </c>
      <c r="I311" s="37">
        <f t="shared" si="36"/>
        <v>0</v>
      </c>
      <c r="J311" s="12"/>
    </row>
    <row r="312" spans="1:10" ht="25.5" x14ac:dyDescent="0.25">
      <c r="A312" s="14">
        <v>44474</v>
      </c>
      <c r="B312" s="14">
        <v>44651</v>
      </c>
      <c r="C312" s="11" t="s">
        <v>26</v>
      </c>
      <c r="D312" s="11" t="s">
        <v>9</v>
      </c>
      <c r="E312" s="11" t="s">
        <v>590</v>
      </c>
      <c r="F312" s="13">
        <v>32200</v>
      </c>
      <c r="G312" s="13">
        <f t="shared" ref="G312:G320" si="37">F312</f>
        <v>32200</v>
      </c>
      <c r="H312" s="38">
        <f t="shared" si="35"/>
        <v>0</v>
      </c>
      <c r="I312" s="37">
        <f t="shared" si="36"/>
        <v>0</v>
      </c>
      <c r="J312" s="12"/>
    </row>
    <row r="313" spans="1:10" ht="25.5" x14ac:dyDescent="0.25">
      <c r="A313" s="14">
        <v>44495</v>
      </c>
      <c r="B313" s="14">
        <v>44651</v>
      </c>
      <c r="C313" s="11" t="s">
        <v>21</v>
      </c>
      <c r="D313" s="11" t="s">
        <v>9</v>
      </c>
      <c r="E313" s="11" t="s">
        <v>591</v>
      </c>
      <c r="F313" s="13">
        <v>657588.93999999994</v>
      </c>
      <c r="G313" s="13">
        <f t="shared" si="37"/>
        <v>657588.93999999994</v>
      </c>
      <c r="H313" s="38">
        <f t="shared" si="35"/>
        <v>0</v>
      </c>
      <c r="I313" s="37">
        <f t="shared" si="36"/>
        <v>0</v>
      </c>
      <c r="J313" s="12"/>
    </row>
    <row r="314" spans="1:10" ht="25.5" x14ac:dyDescent="0.25">
      <c r="A314" s="14">
        <v>44607</v>
      </c>
      <c r="B314" s="14">
        <v>44651</v>
      </c>
      <c r="C314" s="12" t="s">
        <v>24</v>
      </c>
      <c r="D314" s="11" t="s">
        <v>9</v>
      </c>
      <c r="E314" s="12" t="s">
        <v>416</v>
      </c>
      <c r="F314" s="13">
        <v>8112</v>
      </c>
      <c r="G314" s="13">
        <f t="shared" si="37"/>
        <v>8112</v>
      </c>
      <c r="H314" s="38">
        <f t="shared" si="35"/>
        <v>0</v>
      </c>
      <c r="I314" s="37">
        <f t="shared" si="36"/>
        <v>0</v>
      </c>
      <c r="J314" s="12"/>
    </row>
    <row r="315" spans="1:10" x14ac:dyDescent="0.25">
      <c r="A315" s="14">
        <v>44621</v>
      </c>
      <c r="B315" s="14">
        <v>44651</v>
      </c>
      <c r="C315" s="12" t="s">
        <v>382</v>
      </c>
      <c r="D315" s="11" t="s">
        <v>10</v>
      </c>
      <c r="E315" s="12" t="s">
        <v>592</v>
      </c>
      <c r="F315" s="13">
        <v>12570</v>
      </c>
      <c r="G315" s="13">
        <f t="shared" si="37"/>
        <v>12570</v>
      </c>
      <c r="H315" s="38">
        <f t="shared" si="35"/>
        <v>0</v>
      </c>
      <c r="I315" s="37">
        <f t="shared" si="36"/>
        <v>0</v>
      </c>
      <c r="J315" s="12"/>
    </row>
    <row r="316" spans="1:10" ht="25.5" x14ac:dyDescent="0.25">
      <c r="A316" s="14">
        <v>44613</v>
      </c>
      <c r="B316" s="14">
        <v>44652</v>
      </c>
      <c r="C316" s="12" t="s">
        <v>593</v>
      </c>
      <c r="D316" s="11" t="s">
        <v>10</v>
      </c>
      <c r="E316" s="12" t="s">
        <v>594</v>
      </c>
      <c r="F316" s="13">
        <v>2250</v>
      </c>
      <c r="G316" s="13">
        <f t="shared" si="37"/>
        <v>2250</v>
      </c>
      <c r="H316" s="38">
        <f t="shared" si="35"/>
        <v>0</v>
      </c>
      <c r="I316" s="37">
        <f t="shared" si="36"/>
        <v>0</v>
      </c>
      <c r="J316" s="12"/>
    </row>
    <row r="317" spans="1:10" ht="25.5" x14ac:dyDescent="0.25">
      <c r="A317" s="14">
        <v>44621</v>
      </c>
      <c r="B317" s="14">
        <v>44654</v>
      </c>
      <c r="C317" s="12" t="s">
        <v>95</v>
      </c>
      <c r="D317" s="11" t="s">
        <v>9</v>
      </c>
      <c r="E317" s="12" t="s">
        <v>595</v>
      </c>
      <c r="F317" s="13">
        <v>21500</v>
      </c>
      <c r="G317" s="13">
        <f t="shared" si="37"/>
        <v>21500</v>
      </c>
      <c r="H317" s="38">
        <f t="shared" si="35"/>
        <v>0</v>
      </c>
      <c r="I317" s="37">
        <f t="shared" si="36"/>
        <v>0</v>
      </c>
      <c r="J317" s="12"/>
    </row>
    <row r="318" spans="1:10" ht="25.5" x14ac:dyDescent="0.25">
      <c r="A318" s="14">
        <v>44642</v>
      </c>
      <c r="B318" s="14">
        <v>44655</v>
      </c>
      <c r="C318" s="12" t="s">
        <v>295</v>
      </c>
      <c r="D318" s="11" t="s">
        <v>9</v>
      </c>
      <c r="E318" s="11" t="s">
        <v>596</v>
      </c>
      <c r="F318" s="13">
        <v>21000</v>
      </c>
      <c r="G318" s="13">
        <f t="shared" si="37"/>
        <v>21000</v>
      </c>
      <c r="H318" s="38">
        <f t="shared" si="35"/>
        <v>0</v>
      </c>
      <c r="I318" s="37">
        <f t="shared" si="36"/>
        <v>0</v>
      </c>
      <c r="J318" s="12"/>
    </row>
    <row r="319" spans="1:10" ht="25.5" x14ac:dyDescent="0.25">
      <c r="A319" s="14">
        <v>44609</v>
      </c>
      <c r="B319" s="14">
        <v>44657</v>
      </c>
      <c r="C319" s="12" t="s">
        <v>597</v>
      </c>
      <c r="D319" s="11" t="s">
        <v>9</v>
      </c>
      <c r="E319" s="12" t="s">
        <v>598</v>
      </c>
      <c r="F319" s="13">
        <v>1200</v>
      </c>
      <c r="G319" s="13">
        <f t="shared" si="37"/>
        <v>1200</v>
      </c>
      <c r="H319" s="38">
        <f t="shared" si="35"/>
        <v>0</v>
      </c>
      <c r="I319" s="37">
        <f t="shared" si="36"/>
        <v>0</v>
      </c>
      <c r="J319" s="12"/>
    </row>
    <row r="320" spans="1:10" ht="25.5" x14ac:dyDescent="0.25">
      <c r="A320" s="14">
        <v>44642</v>
      </c>
      <c r="B320" s="14">
        <v>44661</v>
      </c>
      <c r="C320" s="11" t="s">
        <v>16</v>
      </c>
      <c r="D320" s="11" t="s">
        <v>9</v>
      </c>
      <c r="E320" s="11" t="s">
        <v>599</v>
      </c>
      <c r="F320" s="13">
        <v>30000</v>
      </c>
      <c r="G320" s="13">
        <f t="shared" si="37"/>
        <v>30000</v>
      </c>
      <c r="H320" s="38">
        <f t="shared" si="35"/>
        <v>0</v>
      </c>
      <c r="I320" s="37">
        <f t="shared" si="36"/>
        <v>0</v>
      </c>
      <c r="J320" s="12"/>
    </row>
    <row r="321" spans="1:10" x14ac:dyDescent="0.25">
      <c r="A321" s="15">
        <v>44301</v>
      </c>
      <c r="B321" s="15">
        <v>44665</v>
      </c>
      <c r="C321" s="16" t="s">
        <v>939</v>
      </c>
      <c r="D321" s="16" t="s">
        <v>926</v>
      </c>
      <c r="E321" s="16" t="s">
        <v>927</v>
      </c>
      <c r="F321" s="17">
        <v>0</v>
      </c>
      <c r="G321" s="16">
        <v>300</v>
      </c>
      <c r="H321" s="38">
        <f t="shared" si="35"/>
        <v>-300</v>
      </c>
      <c r="I321" s="37">
        <f>IFERROR(H321/F321,0)</f>
        <v>0</v>
      </c>
      <c r="J321" s="12"/>
    </row>
    <row r="322" spans="1:10" ht="25.5" x14ac:dyDescent="0.25">
      <c r="A322" s="14">
        <v>44657</v>
      </c>
      <c r="B322" s="14">
        <v>44675</v>
      </c>
      <c r="C322" s="12" t="s">
        <v>29</v>
      </c>
      <c r="D322" s="11" t="s">
        <v>9</v>
      </c>
      <c r="E322" s="12" t="s">
        <v>600</v>
      </c>
      <c r="F322" s="13">
        <v>30000</v>
      </c>
      <c r="G322" s="13">
        <f t="shared" ref="G322:G348" si="38">F322</f>
        <v>30000</v>
      </c>
      <c r="H322" s="38">
        <f t="shared" si="35"/>
        <v>0</v>
      </c>
      <c r="I322" s="37">
        <f t="shared" ref="I322:I366" si="39">H322/F322</f>
        <v>0</v>
      </c>
      <c r="J322" s="12"/>
    </row>
    <row r="323" spans="1:10" ht="25.5" x14ac:dyDescent="0.25">
      <c r="A323" s="14">
        <v>44659</v>
      </c>
      <c r="B323" s="14">
        <v>44676</v>
      </c>
      <c r="C323" s="12" t="s">
        <v>429</v>
      </c>
      <c r="D323" s="11" t="s">
        <v>9</v>
      </c>
      <c r="E323" s="12" t="s">
        <v>601</v>
      </c>
      <c r="F323" s="13">
        <v>30000</v>
      </c>
      <c r="G323" s="13">
        <f t="shared" si="38"/>
        <v>30000</v>
      </c>
      <c r="H323" s="38">
        <f t="shared" si="35"/>
        <v>0</v>
      </c>
      <c r="I323" s="37">
        <f t="shared" si="39"/>
        <v>0</v>
      </c>
      <c r="J323" s="12"/>
    </row>
    <row r="324" spans="1:10" ht="25.5" x14ac:dyDescent="0.25">
      <c r="A324" s="14">
        <v>44609</v>
      </c>
      <c r="B324" s="14">
        <v>44678</v>
      </c>
      <c r="C324" s="12" t="s">
        <v>328</v>
      </c>
      <c r="D324" s="11" t="s">
        <v>10</v>
      </c>
      <c r="E324" s="12" t="s">
        <v>602</v>
      </c>
      <c r="F324" s="13">
        <v>3000</v>
      </c>
      <c r="G324" s="13">
        <f t="shared" si="38"/>
        <v>3000</v>
      </c>
      <c r="H324" s="38">
        <f t="shared" si="35"/>
        <v>0</v>
      </c>
      <c r="I324" s="37">
        <f t="shared" si="39"/>
        <v>0</v>
      </c>
      <c r="J324" s="12"/>
    </row>
    <row r="325" spans="1:10" ht="25.5" x14ac:dyDescent="0.25">
      <c r="A325" s="14">
        <v>44679</v>
      </c>
      <c r="B325" s="14">
        <v>44680</v>
      </c>
      <c r="C325" s="12" t="s">
        <v>603</v>
      </c>
      <c r="D325" s="11" t="s">
        <v>9</v>
      </c>
      <c r="E325" s="12" t="s">
        <v>13</v>
      </c>
      <c r="F325" s="13">
        <v>2500</v>
      </c>
      <c r="G325" s="13">
        <f t="shared" si="38"/>
        <v>2500</v>
      </c>
      <c r="H325" s="38">
        <f t="shared" si="35"/>
        <v>0</v>
      </c>
      <c r="I325" s="37">
        <f t="shared" si="39"/>
        <v>0</v>
      </c>
      <c r="J325" s="12"/>
    </row>
    <row r="326" spans="1:10" ht="25.5" x14ac:dyDescent="0.25">
      <c r="A326" s="14">
        <v>44592</v>
      </c>
      <c r="B326" s="14">
        <v>44681</v>
      </c>
      <c r="C326" s="10" t="s">
        <v>604</v>
      </c>
      <c r="D326" s="11" t="s">
        <v>9</v>
      </c>
      <c r="E326" s="12" t="s">
        <v>13</v>
      </c>
      <c r="F326" s="13">
        <v>2500</v>
      </c>
      <c r="G326" s="13">
        <f t="shared" si="38"/>
        <v>2500</v>
      </c>
      <c r="H326" s="38">
        <f t="shared" si="35"/>
        <v>0</v>
      </c>
      <c r="I326" s="37">
        <f t="shared" si="39"/>
        <v>0</v>
      </c>
      <c r="J326" s="12"/>
    </row>
    <row r="327" spans="1:10" ht="25.5" x14ac:dyDescent="0.25">
      <c r="A327" s="14">
        <v>44594</v>
      </c>
      <c r="B327" s="14">
        <v>44681</v>
      </c>
      <c r="C327" s="10" t="s">
        <v>111</v>
      </c>
      <c r="D327" s="11" t="s">
        <v>9</v>
      </c>
      <c r="E327" s="11" t="s">
        <v>605</v>
      </c>
      <c r="F327" s="13">
        <v>387892.35000000003</v>
      </c>
      <c r="G327" s="13">
        <f t="shared" si="38"/>
        <v>387892.35000000003</v>
      </c>
      <c r="H327" s="38">
        <f t="shared" si="35"/>
        <v>0</v>
      </c>
      <c r="I327" s="37">
        <f t="shared" si="39"/>
        <v>0</v>
      </c>
      <c r="J327" s="12"/>
    </row>
    <row r="328" spans="1:10" ht="25.5" x14ac:dyDescent="0.25">
      <c r="A328" s="10" t="s">
        <v>606</v>
      </c>
      <c r="B328" s="10" t="s">
        <v>607</v>
      </c>
      <c r="C328" s="11" t="s">
        <v>608</v>
      </c>
      <c r="D328" s="11" t="s">
        <v>9</v>
      </c>
      <c r="E328" s="11" t="s">
        <v>13</v>
      </c>
      <c r="F328" s="13">
        <v>1000</v>
      </c>
      <c r="G328" s="13">
        <f t="shared" si="38"/>
        <v>1000</v>
      </c>
      <c r="H328" s="38">
        <f t="shared" si="35"/>
        <v>0</v>
      </c>
      <c r="I328" s="37">
        <f t="shared" si="39"/>
        <v>0</v>
      </c>
      <c r="J328" s="12"/>
    </row>
    <row r="329" spans="1:10" ht="25.5" x14ac:dyDescent="0.25">
      <c r="A329" s="14">
        <v>44656</v>
      </c>
      <c r="B329" s="14">
        <v>44682</v>
      </c>
      <c r="C329" s="12" t="s">
        <v>609</v>
      </c>
      <c r="D329" s="11" t="s">
        <v>9</v>
      </c>
      <c r="E329" s="12" t="s">
        <v>610</v>
      </c>
      <c r="F329" s="13">
        <v>20000</v>
      </c>
      <c r="G329" s="13">
        <f t="shared" si="38"/>
        <v>20000</v>
      </c>
      <c r="H329" s="38">
        <f t="shared" si="35"/>
        <v>0</v>
      </c>
      <c r="I329" s="37">
        <f t="shared" si="39"/>
        <v>0</v>
      </c>
      <c r="J329" s="12"/>
    </row>
    <row r="330" spans="1:10" ht="25.5" x14ac:dyDescent="0.25">
      <c r="A330" s="14">
        <v>44662</v>
      </c>
      <c r="B330" s="14">
        <v>44683</v>
      </c>
      <c r="C330" s="12" t="s">
        <v>117</v>
      </c>
      <c r="D330" s="11" t="s">
        <v>9</v>
      </c>
      <c r="E330" s="12" t="s">
        <v>611</v>
      </c>
      <c r="F330" s="13">
        <v>22500</v>
      </c>
      <c r="G330" s="13">
        <f t="shared" si="38"/>
        <v>22500</v>
      </c>
      <c r="H330" s="38">
        <f t="shared" si="35"/>
        <v>0</v>
      </c>
      <c r="I330" s="37">
        <f t="shared" si="39"/>
        <v>0</v>
      </c>
      <c r="J330" s="12"/>
    </row>
    <row r="331" spans="1:10" x14ac:dyDescent="0.25">
      <c r="A331" s="14">
        <v>44609</v>
      </c>
      <c r="B331" s="14">
        <v>44688</v>
      </c>
      <c r="C331" s="12" t="s">
        <v>972</v>
      </c>
      <c r="D331" s="11" t="s">
        <v>10</v>
      </c>
      <c r="E331" s="12" t="s">
        <v>612</v>
      </c>
      <c r="F331" s="13">
        <v>3200</v>
      </c>
      <c r="G331" s="13">
        <f t="shared" si="38"/>
        <v>3200</v>
      </c>
      <c r="H331" s="38">
        <f t="shared" si="35"/>
        <v>0</v>
      </c>
      <c r="I331" s="37">
        <f t="shared" si="39"/>
        <v>0</v>
      </c>
      <c r="J331" s="12"/>
    </row>
    <row r="332" spans="1:10" ht="25.5" x14ac:dyDescent="0.25">
      <c r="A332" s="10" t="s">
        <v>613</v>
      </c>
      <c r="B332" s="10" t="s">
        <v>614</v>
      </c>
      <c r="C332" s="11" t="s">
        <v>615</v>
      </c>
      <c r="D332" s="11" t="s">
        <v>9</v>
      </c>
      <c r="E332" s="11" t="s">
        <v>13</v>
      </c>
      <c r="F332" s="13">
        <v>13464</v>
      </c>
      <c r="G332" s="13">
        <f t="shared" si="38"/>
        <v>13464</v>
      </c>
      <c r="H332" s="38">
        <f t="shared" si="35"/>
        <v>0</v>
      </c>
      <c r="I332" s="37">
        <f t="shared" si="39"/>
        <v>0</v>
      </c>
      <c r="J332" s="12"/>
    </row>
    <row r="333" spans="1:10" ht="25.5" x14ac:dyDescent="0.25">
      <c r="A333" s="14">
        <v>44659</v>
      </c>
      <c r="B333" s="14">
        <v>44696</v>
      </c>
      <c r="C333" s="12" t="s">
        <v>429</v>
      </c>
      <c r="D333" s="11" t="s">
        <v>9</v>
      </c>
      <c r="E333" s="12" t="s">
        <v>616</v>
      </c>
      <c r="F333" s="13">
        <v>23000</v>
      </c>
      <c r="G333" s="13">
        <f t="shared" si="38"/>
        <v>23000</v>
      </c>
      <c r="H333" s="38">
        <f t="shared" si="35"/>
        <v>0</v>
      </c>
      <c r="I333" s="37">
        <f t="shared" si="39"/>
        <v>0</v>
      </c>
      <c r="J333" s="12"/>
    </row>
    <row r="334" spans="1:10" ht="25.5" x14ac:dyDescent="0.25">
      <c r="A334" s="14">
        <v>44675</v>
      </c>
      <c r="B334" s="14">
        <v>44698</v>
      </c>
      <c r="C334" s="12" t="s">
        <v>585</v>
      </c>
      <c r="D334" s="11" t="s">
        <v>9</v>
      </c>
      <c r="E334" s="12" t="s">
        <v>617</v>
      </c>
      <c r="F334" s="13">
        <v>17000</v>
      </c>
      <c r="G334" s="13">
        <f t="shared" si="38"/>
        <v>17000</v>
      </c>
      <c r="H334" s="38">
        <f t="shared" si="35"/>
        <v>0</v>
      </c>
      <c r="I334" s="37">
        <f t="shared" si="39"/>
        <v>0</v>
      </c>
      <c r="J334" s="12"/>
    </row>
    <row r="335" spans="1:10" ht="25.5" x14ac:dyDescent="0.25">
      <c r="A335" s="14">
        <v>44671</v>
      </c>
      <c r="B335" s="14">
        <v>44701</v>
      </c>
      <c r="C335" s="12" t="s">
        <v>618</v>
      </c>
      <c r="D335" s="11" t="s">
        <v>9</v>
      </c>
      <c r="E335" s="12" t="s">
        <v>619</v>
      </c>
      <c r="F335" s="13">
        <v>419765.85000000003</v>
      </c>
      <c r="G335" s="13">
        <f t="shared" si="38"/>
        <v>419765.85000000003</v>
      </c>
      <c r="H335" s="38">
        <f t="shared" si="35"/>
        <v>0</v>
      </c>
      <c r="I335" s="37">
        <f t="shared" si="39"/>
        <v>0</v>
      </c>
      <c r="J335" s="12"/>
    </row>
    <row r="336" spans="1:10" ht="25.5" x14ac:dyDescent="0.25">
      <c r="A336" s="14">
        <v>44673</v>
      </c>
      <c r="B336" s="14">
        <v>44704</v>
      </c>
      <c r="C336" s="12" t="s">
        <v>118</v>
      </c>
      <c r="D336" s="11" t="s">
        <v>9</v>
      </c>
      <c r="E336" s="12" t="s">
        <v>620</v>
      </c>
      <c r="F336" s="13">
        <v>24500</v>
      </c>
      <c r="G336" s="13">
        <f t="shared" si="38"/>
        <v>24500</v>
      </c>
      <c r="H336" s="38">
        <f t="shared" si="35"/>
        <v>0</v>
      </c>
      <c r="I336" s="37">
        <f t="shared" si="39"/>
        <v>0</v>
      </c>
      <c r="J336" s="12"/>
    </row>
    <row r="337" spans="1:10" ht="25.5" x14ac:dyDescent="0.25">
      <c r="A337" s="14">
        <v>44273</v>
      </c>
      <c r="B337" s="14">
        <v>44705</v>
      </c>
      <c r="C337" s="10" t="s">
        <v>32</v>
      </c>
      <c r="D337" s="10" t="s">
        <v>9</v>
      </c>
      <c r="E337" s="10" t="s">
        <v>13</v>
      </c>
      <c r="F337" s="13">
        <v>2337</v>
      </c>
      <c r="G337" s="13">
        <f t="shared" si="38"/>
        <v>2337</v>
      </c>
      <c r="H337" s="38">
        <f t="shared" si="35"/>
        <v>0</v>
      </c>
      <c r="I337" s="37">
        <f t="shared" si="39"/>
        <v>0</v>
      </c>
      <c r="J337" s="12"/>
    </row>
    <row r="338" spans="1:10" ht="25.5" x14ac:dyDescent="0.25">
      <c r="A338" s="14">
        <v>44641</v>
      </c>
      <c r="B338" s="14">
        <v>44708</v>
      </c>
      <c r="C338" s="12" t="s">
        <v>328</v>
      </c>
      <c r="D338" s="11" t="s">
        <v>10</v>
      </c>
      <c r="E338" s="12" t="s">
        <v>621</v>
      </c>
      <c r="F338" s="13">
        <v>2500</v>
      </c>
      <c r="G338" s="13">
        <f t="shared" si="38"/>
        <v>2500</v>
      </c>
      <c r="H338" s="38">
        <f t="shared" si="35"/>
        <v>0</v>
      </c>
      <c r="I338" s="37">
        <f t="shared" si="39"/>
        <v>0</v>
      </c>
      <c r="J338" s="12"/>
    </row>
    <row r="339" spans="1:10" ht="38.25" x14ac:dyDescent="0.25">
      <c r="A339" s="14">
        <v>44642</v>
      </c>
      <c r="B339" s="14">
        <v>44710</v>
      </c>
      <c r="C339" s="12" t="s">
        <v>95</v>
      </c>
      <c r="D339" s="11" t="s">
        <v>9</v>
      </c>
      <c r="E339" s="12" t="s">
        <v>622</v>
      </c>
      <c r="F339" s="13">
        <v>60000</v>
      </c>
      <c r="G339" s="13">
        <f t="shared" si="38"/>
        <v>60000</v>
      </c>
      <c r="H339" s="38">
        <f t="shared" si="35"/>
        <v>0</v>
      </c>
      <c r="I339" s="37">
        <f t="shared" si="39"/>
        <v>0</v>
      </c>
      <c r="J339" s="12"/>
    </row>
    <row r="340" spans="1:10" ht="25.5" x14ac:dyDescent="0.25">
      <c r="A340" s="14">
        <v>44690</v>
      </c>
      <c r="B340" s="14">
        <v>44710</v>
      </c>
      <c r="C340" s="12" t="s">
        <v>95</v>
      </c>
      <c r="D340" s="11" t="s">
        <v>9</v>
      </c>
      <c r="E340" s="12" t="s">
        <v>623</v>
      </c>
      <c r="F340" s="13">
        <v>6000</v>
      </c>
      <c r="G340" s="13">
        <f t="shared" si="38"/>
        <v>6000</v>
      </c>
      <c r="H340" s="38">
        <f t="shared" si="35"/>
        <v>0</v>
      </c>
      <c r="I340" s="37">
        <f t="shared" si="39"/>
        <v>0</v>
      </c>
      <c r="J340" s="12"/>
    </row>
    <row r="341" spans="1:10" ht="25.5" x14ac:dyDescent="0.25">
      <c r="A341" s="14">
        <v>44613</v>
      </c>
      <c r="B341" s="14">
        <v>44711</v>
      </c>
      <c r="C341" s="12" t="s">
        <v>84</v>
      </c>
      <c r="D341" s="11" t="s">
        <v>9</v>
      </c>
      <c r="E341" s="12" t="s">
        <v>624</v>
      </c>
      <c r="F341" s="13">
        <v>3200</v>
      </c>
      <c r="G341" s="13">
        <f t="shared" si="38"/>
        <v>3200</v>
      </c>
      <c r="H341" s="38">
        <f t="shared" si="35"/>
        <v>0</v>
      </c>
      <c r="I341" s="37">
        <f t="shared" si="39"/>
        <v>0</v>
      </c>
      <c r="J341" s="12"/>
    </row>
    <row r="342" spans="1:10" ht="25.5" x14ac:dyDescent="0.25">
      <c r="A342" s="14">
        <v>44616</v>
      </c>
      <c r="B342" s="14">
        <v>44711</v>
      </c>
      <c r="C342" s="12" t="s">
        <v>973</v>
      </c>
      <c r="D342" s="11" t="s">
        <v>9</v>
      </c>
      <c r="E342" s="12" t="s">
        <v>625</v>
      </c>
      <c r="F342" s="13">
        <v>37000</v>
      </c>
      <c r="G342" s="13">
        <f t="shared" si="38"/>
        <v>37000</v>
      </c>
      <c r="H342" s="38">
        <f t="shared" ref="H342:H373" si="40">F342-G342</f>
        <v>0</v>
      </c>
      <c r="I342" s="37">
        <f t="shared" si="39"/>
        <v>0</v>
      </c>
      <c r="J342" s="12"/>
    </row>
    <row r="343" spans="1:10" ht="25.5" x14ac:dyDescent="0.25">
      <c r="A343" s="14">
        <v>44673</v>
      </c>
      <c r="B343" s="14">
        <v>44711</v>
      </c>
      <c r="C343" s="12" t="s">
        <v>513</v>
      </c>
      <c r="D343" s="11" t="s">
        <v>9</v>
      </c>
      <c r="E343" s="12" t="s">
        <v>626</v>
      </c>
      <c r="F343" s="13">
        <v>22000</v>
      </c>
      <c r="G343" s="13">
        <f t="shared" si="38"/>
        <v>22000</v>
      </c>
      <c r="H343" s="38">
        <f t="shared" si="40"/>
        <v>0</v>
      </c>
      <c r="I343" s="37">
        <f t="shared" si="39"/>
        <v>0</v>
      </c>
      <c r="J343" s="12"/>
    </row>
    <row r="344" spans="1:10" ht="25.5" x14ac:dyDescent="0.25">
      <c r="A344" s="14">
        <v>44348</v>
      </c>
      <c r="B344" s="14">
        <v>44712</v>
      </c>
      <c r="C344" s="10" t="s">
        <v>627</v>
      </c>
      <c r="D344" s="10" t="s">
        <v>11</v>
      </c>
      <c r="E344" s="10" t="s">
        <v>628</v>
      </c>
      <c r="F344" s="13">
        <v>10431.06</v>
      </c>
      <c r="G344" s="13">
        <f t="shared" si="38"/>
        <v>10431.06</v>
      </c>
      <c r="H344" s="38">
        <f t="shared" si="40"/>
        <v>0</v>
      </c>
      <c r="I344" s="37">
        <f t="shared" si="39"/>
        <v>0</v>
      </c>
      <c r="J344" s="12"/>
    </row>
    <row r="345" spans="1:10" x14ac:dyDescent="0.25">
      <c r="A345" s="14">
        <v>44348</v>
      </c>
      <c r="B345" s="14">
        <v>44712</v>
      </c>
      <c r="C345" s="10" t="s">
        <v>629</v>
      </c>
      <c r="D345" s="10" t="s">
        <v>10</v>
      </c>
      <c r="E345" s="10" t="s">
        <v>630</v>
      </c>
      <c r="F345" s="13">
        <f>248.4*12</f>
        <v>2980.8</v>
      </c>
      <c r="G345" s="13">
        <f t="shared" si="38"/>
        <v>2980.8</v>
      </c>
      <c r="H345" s="38">
        <f t="shared" si="40"/>
        <v>0</v>
      </c>
      <c r="I345" s="37">
        <f t="shared" si="39"/>
        <v>0</v>
      </c>
      <c r="J345" s="12"/>
    </row>
    <row r="346" spans="1:10" ht="25.5" x14ac:dyDescent="0.25">
      <c r="A346" s="14">
        <v>44607</v>
      </c>
      <c r="B346" s="14">
        <v>44712</v>
      </c>
      <c r="C346" s="12" t="s">
        <v>973</v>
      </c>
      <c r="D346" s="11" t="s">
        <v>9</v>
      </c>
      <c r="E346" s="12" t="s">
        <v>294</v>
      </c>
      <c r="F346" s="13">
        <v>36792</v>
      </c>
      <c r="G346" s="13">
        <f t="shared" si="38"/>
        <v>36792</v>
      </c>
      <c r="H346" s="38">
        <f t="shared" si="40"/>
        <v>0</v>
      </c>
      <c r="I346" s="37">
        <f t="shared" si="39"/>
        <v>0</v>
      </c>
      <c r="J346" s="12"/>
    </row>
    <row r="347" spans="1:10" ht="25.5" x14ac:dyDescent="0.25">
      <c r="A347" s="14">
        <v>44607</v>
      </c>
      <c r="B347" s="14">
        <v>44712</v>
      </c>
      <c r="C347" s="12" t="s">
        <v>64</v>
      </c>
      <c r="D347" s="11" t="s">
        <v>9</v>
      </c>
      <c r="E347" s="12" t="s">
        <v>106</v>
      </c>
      <c r="F347" s="13">
        <v>74888</v>
      </c>
      <c r="G347" s="13">
        <f t="shared" si="38"/>
        <v>74888</v>
      </c>
      <c r="H347" s="38">
        <f t="shared" si="40"/>
        <v>0</v>
      </c>
      <c r="I347" s="37">
        <f t="shared" si="39"/>
        <v>0</v>
      </c>
      <c r="J347" s="12"/>
    </row>
    <row r="348" spans="1:10" ht="25.5" x14ac:dyDescent="0.25">
      <c r="A348" s="14">
        <v>44684</v>
      </c>
      <c r="B348" s="14">
        <v>44712</v>
      </c>
      <c r="C348" s="12" t="s">
        <v>75</v>
      </c>
      <c r="D348" s="11" t="s">
        <v>10</v>
      </c>
      <c r="E348" s="12" t="s">
        <v>631</v>
      </c>
      <c r="F348" s="13">
        <v>5288.33</v>
      </c>
      <c r="G348" s="13">
        <f t="shared" si="38"/>
        <v>5288.33</v>
      </c>
      <c r="H348" s="38">
        <f t="shared" si="40"/>
        <v>0</v>
      </c>
      <c r="I348" s="37">
        <f t="shared" si="39"/>
        <v>0</v>
      </c>
      <c r="J348" s="12"/>
    </row>
    <row r="349" spans="1:10" ht="25.5" x14ac:dyDescent="0.25">
      <c r="A349" s="14">
        <v>44530</v>
      </c>
      <c r="B349" s="14">
        <v>44713</v>
      </c>
      <c r="C349" s="11" t="s">
        <v>30</v>
      </c>
      <c r="D349" s="10" t="s">
        <v>9</v>
      </c>
      <c r="E349" s="11" t="s">
        <v>13</v>
      </c>
      <c r="F349" s="13">
        <v>49800</v>
      </c>
      <c r="G349" s="13">
        <v>49800</v>
      </c>
      <c r="H349" s="38">
        <f t="shared" si="40"/>
        <v>0</v>
      </c>
      <c r="I349" s="37">
        <f t="shared" si="39"/>
        <v>0</v>
      </c>
      <c r="J349" s="12"/>
    </row>
    <row r="350" spans="1:10" ht="25.5" x14ac:dyDescent="0.25">
      <c r="A350" s="14">
        <v>44692</v>
      </c>
      <c r="B350" s="14">
        <v>44713</v>
      </c>
      <c r="C350" s="12" t="s">
        <v>632</v>
      </c>
      <c r="D350" s="11" t="s">
        <v>9</v>
      </c>
      <c r="E350" s="12" t="s">
        <v>633</v>
      </c>
      <c r="F350" s="13">
        <v>19000</v>
      </c>
      <c r="G350" s="13">
        <v>19000</v>
      </c>
      <c r="H350" s="38">
        <f t="shared" si="40"/>
        <v>0</v>
      </c>
      <c r="I350" s="37">
        <f t="shared" si="39"/>
        <v>0</v>
      </c>
      <c r="J350" s="12"/>
    </row>
    <row r="351" spans="1:10" x14ac:dyDescent="0.25">
      <c r="A351" s="14">
        <v>44642</v>
      </c>
      <c r="B351" s="14">
        <v>44721</v>
      </c>
      <c r="C351" s="12" t="s">
        <v>974</v>
      </c>
      <c r="D351" s="11" t="s">
        <v>10</v>
      </c>
      <c r="E351" s="12" t="s">
        <v>634</v>
      </c>
      <c r="F351" s="13">
        <v>4000</v>
      </c>
      <c r="G351" s="13">
        <v>4000</v>
      </c>
      <c r="H351" s="38">
        <f t="shared" si="40"/>
        <v>0</v>
      </c>
      <c r="I351" s="37">
        <f t="shared" si="39"/>
        <v>0</v>
      </c>
      <c r="J351" s="12"/>
    </row>
    <row r="352" spans="1:10" ht="25.5" x14ac:dyDescent="0.25">
      <c r="A352" s="14">
        <v>44694</v>
      </c>
      <c r="B352" s="14">
        <v>44723</v>
      </c>
      <c r="C352" s="12" t="s">
        <v>635</v>
      </c>
      <c r="D352" s="11" t="s">
        <v>9</v>
      </c>
      <c r="E352" s="12" t="s">
        <v>636</v>
      </c>
      <c r="F352" s="13">
        <v>1880</v>
      </c>
      <c r="G352" s="13">
        <v>1880</v>
      </c>
      <c r="H352" s="38">
        <f t="shared" si="40"/>
        <v>0</v>
      </c>
      <c r="I352" s="37">
        <f t="shared" si="39"/>
        <v>0</v>
      </c>
      <c r="J352" s="12"/>
    </row>
    <row r="353" spans="1:10" ht="25.5" x14ac:dyDescent="0.25">
      <c r="A353" s="14">
        <v>44655</v>
      </c>
      <c r="B353" s="14">
        <v>44725</v>
      </c>
      <c r="C353" s="12" t="s">
        <v>43</v>
      </c>
      <c r="D353" s="11" t="s">
        <v>9</v>
      </c>
      <c r="E353" s="12" t="s">
        <v>637</v>
      </c>
      <c r="F353" s="13">
        <v>22500</v>
      </c>
      <c r="G353" s="13">
        <v>22500</v>
      </c>
      <c r="H353" s="38">
        <f t="shared" si="40"/>
        <v>0</v>
      </c>
      <c r="I353" s="37">
        <f t="shared" si="39"/>
        <v>0</v>
      </c>
      <c r="J353" s="12"/>
    </row>
    <row r="354" spans="1:10" ht="25.5" x14ac:dyDescent="0.25">
      <c r="A354" s="14">
        <v>44699</v>
      </c>
      <c r="B354" s="14">
        <v>44731</v>
      </c>
      <c r="C354" s="12" t="s">
        <v>638</v>
      </c>
      <c r="D354" s="11" t="s">
        <v>9</v>
      </c>
      <c r="E354" s="12" t="s">
        <v>639</v>
      </c>
      <c r="F354" s="13">
        <v>36000</v>
      </c>
      <c r="G354" s="13">
        <v>36000</v>
      </c>
      <c r="H354" s="38">
        <f t="shared" si="40"/>
        <v>0</v>
      </c>
      <c r="I354" s="37">
        <f t="shared" si="39"/>
        <v>0</v>
      </c>
      <c r="J354" s="12"/>
    </row>
    <row r="355" spans="1:10" ht="25.5" x14ac:dyDescent="0.25">
      <c r="A355" s="14">
        <v>44687</v>
      </c>
      <c r="B355" s="14">
        <v>44732</v>
      </c>
      <c r="C355" s="12" t="s">
        <v>248</v>
      </c>
      <c r="D355" s="11" t="s">
        <v>9</v>
      </c>
      <c r="E355" s="12" t="s">
        <v>640</v>
      </c>
      <c r="F355" s="13">
        <v>22000</v>
      </c>
      <c r="G355" s="13">
        <v>22000</v>
      </c>
      <c r="H355" s="38">
        <f t="shared" si="40"/>
        <v>0</v>
      </c>
      <c r="I355" s="37">
        <f t="shared" si="39"/>
        <v>0</v>
      </c>
      <c r="J355" s="12"/>
    </row>
    <row r="356" spans="1:10" ht="38.25" x14ac:dyDescent="0.25">
      <c r="A356" s="14">
        <v>44642</v>
      </c>
      <c r="B356" s="14">
        <v>44740</v>
      </c>
      <c r="C356" s="12" t="s">
        <v>641</v>
      </c>
      <c r="D356" s="11" t="s">
        <v>10</v>
      </c>
      <c r="E356" s="12" t="s">
        <v>642</v>
      </c>
      <c r="F356" s="13">
        <v>3600</v>
      </c>
      <c r="G356" s="13">
        <v>3600</v>
      </c>
      <c r="H356" s="38">
        <f t="shared" si="40"/>
        <v>0</v>
      </c>
      <c r="I356" s="37">
        <f t="shared" si="39"/>
        <v>0</v>
      </c>
      <c r="J356" s="12"/>
    </row>
    <row r="357" spans="1:10" ht="25.5" x14ac:dyDescent="0.25">
      <c r="A357" s="10" t="s">
        <v>326</v>
      </c>
      <c r="B357" s="10" t="s">
        <v>643</v>
      </c>
      <c r="C357" s="11" t="s">
        <v>291</v>
      </c>
      <c r="D357" s="11" t="s">
        <v>9</v>
      </c>
      <c r="E357" s="11" t="s">
        <v>13</v>
      </c>
      <c r="F357" s="13">
        <v>91189.83</v>
      </c>
      <c r="G357" s="13">
        <v>91189.83</v>
      </c>
      <c r="H357" s="38">
        <f t="shared" si="40"/>
        <v>0</v>
      </c>
      <c r="I357" s="37">
        <f t="shared" si="39"/>
        <v>0</v>
      </c>
      <c r="J357" s="12"/>
    </row>
    <row r="358" spans="1:10" ht="25.5" x14ac:dyDescent="0.25">
      <c r="A358" s="10" t="s">
        <v>644</v>
      </c>
      <c r="B358" s="10" t="s">
        <v>645</v>
      </c>
      <c r="C358" s="11" t="s">
        <v>14</v>
      </c>
      <c r="D358" s="11" t="s">
        <v>9</v>
      </c>
      <c r="E358" s="11" t="s">
        <v>646</v>
      </c>
      <c r="F358" s="13">
        <v>113688</v>
      </c>
      <c r="G358" s="13">
        <v>113688</v>
      </c>
      <c r="H358" s="38">
        <f t="shared" si="40"/>
        <v>0</v>
      </c>
      <c r="I358" s="37">
        <f t="shared" si="39"/>
        <v>0</v>
      </c>
      <c r="J358" s="12"/>
    </row>
    <row r="359" spans="1:10" ht="25.5" x14ac:dyDescent="0.25">
      <c r="A359" s="10" t="s">
        <v>312</v>
      </c>
      <c r="B359" s="10" t="s">
        <v>645</v>
      </c>
      <c r="C359" s="11" t="s">
        <v>476</v>
      </c>
      <c r="D359" s="12" t="s">
        <v>9</v>
      </c>
      <c r="E359" s="11" t="s">
        <v>13</v>
      </c>
      <c r="F359" s="13">
        <v>15952</v>
      </c>
      <c r="G359" s="13">
        <v>15952</v>
      </c>
      <c r="H359" s="38">
        <f t="shared" si="40"/>
        <v>0</v>
      </c>
      <c r="I359" s="37">
        <f t="shared" si="39"/>
        <v>0</v>
      </c>
      <c r="J359" s="12"/>
    </row>
    <row r="360" spans="1:10" ht="25.5" x14ac:dyDescent="0.25">
      <c r="A360" s="10" t="s">
        <v>647</v>
      </c>
      <c r="B360" s="10" t="s">
        <v>645</v>
      </c>
      <c r="C360" s="11" t="s">
        <v>476</v>
      </c>
      <c r="D360" s="12" t="s">
        <v>9</v>
      </c>
      <c r="E360" s="11" t="s">
        <v>13</v>
      </c>
      <c r="F360" s="13">
        <v>34396.5</v>
      </c>
      <c r="G360" s="13">
        <v>34396.5</v>
      </c>
      <c r="H360" s="38">
        <f t="shared" si="40"/>
        <v>0</v>
      </c>
      <c r="I360" s="37">
        <f t="shared" si="39"/>
        <v>0</v>
      </c>
      <c r="J360" s="12"/>
    </row>
    <row r="361" spans="1:10" ht="25.5" x14ac:dyDescent="0.25">
      <c r="A361" s="14">
        <v>44410</v>
      </c>
      <c r="B361" s="14">
        <v>44742</v>
      </c>
      <c r="C361" s="10" t="s">
        <v>85</v>
      </c>
      <c r="D361" s="10" t="s">
        <v>9</v>
      </c>
      <c r="E361" s="11" t="s">
        <v>108</v>
      </c>
      <c r="F361" s="13">
        <v>72000</v>
      </c>
      <c r="G361" s="13">
        <v>72000</v>
      </c>
      <c r="H361" s="38">
        <f t="shared" si="40"/>
        <v>0</v>
      </c>
      <c r="I361" s="37">
        <f t="shared" si="39"/>
        <v>0</v>
      </c>
      <c r="J361" s="12"/>
    </row>
    <row r="362" spans="1:10" ht="25.5" x14ac:dyDescent="0.25">
      <c r="A362" s="14">
        <v>44561</v>
      </c>
      <c r="B362" s="14">
        <v>44742</v>
      </c>
      <c r="C362" s="10" t="s">
        <v>206</v>
      </c>
      <c r="D362" s="11" t="s">
        <v>9</v>
      </c>
      <c r="E362" s="11" t="s">
        <v>207</v>
      </c>
      <c r="F362" s="13">
        <v>75884.800000000003</v>
      </c>
      <c r="G362" s="13">
        <v>75884.800000000003</v>
      </c>
      <c r="H362" s="38">
        <f t="shared" si="40"/>
        <v>0</v>
      </c>
      <c r="I362" s="37">
        <f t="shared" si="39"/>
        <v>0</v>
      </c>
      <c r="J362" s="12"/>
    </row>
    <row r="363" spans="1:10" x14ac:dyDescent="0.25">
      <c r="A363" s="14">
        <v>44564</v>
      </c>
      <c r="B363" s="14">
        <v>44742</v>
      </c>
      <c r="C363" s="11" t="s">
        <v>959</v>
      </c>
      <c r="D363" s="11" t="s">
        <v>11</v>
      </c>
      <c r="E363" s="11" t="s">
        <v>52</v>
      </c>
      <c r="F363" s="13">
        <v>8400</v>
      </c>
      <c r="G363" s="13">
        <v>8400</v>
      </c>
      <c r="H363" s="38">
        <f t="shared" si="40"/>
        <v>0</v>
      </c>
      <c r="I363" s="37">
        <f t="shared" si="39"/>
        <v>0</v>
      </c>
      <c r="J363" s="12"/>
    </row>
    <row r="364" spans="1:10" x14ac:dyDescent="0.25">
      <c r="A364" s="14">
        <v>44564</v>
      </c>
      <c r="B364" s="14">
        <v>44742</v>
      </c>
      <c r="C364" s="11" t="s">
        <v>955</v>
      </c>
      <c r="D364" s="11" t="s">
        <v>47</v>
      </c>
      <c r="E364" s="11" t="s">
        <v>48</v>
      </c>
      <c r="F364" s="13">
        <v>10000</v>
      </c>
      <c r="G364" s="13">
        <v>10000</v>
      </c>
      <c r="H364" s="38">
        <f t="shared" si="40"/>
        <v>0</v>
      </c>
      <c r="I364" s="37">
        <f t="shared" si="39"/>
        <v>0</v>
      </c>
      <c r="J364" s="12"/>
    </row>
    <row r="365" spans="1:10" x14ac:dyDescent="0.25">
      <c r="A365" s="14">
        <v>44564</v>
      </c>
      <c r="B365" s="14">
        <v>44742</v>
      </c>
      <c r="C365" s="11" t="s">
        <v>65</v>
      </c>
      <c r="D365" s="11" t="s">
        <v>47</v>
      </c>
      <c r="E365" s="11" t="s">
        <v>66</v>
      </c>
      <c r="F365" s="13">
        <f>49*200</f>
        <v>9800</v>
      </c>
      <c r="G365" s="13">
        <f>49*200</f>
        <v>9800</v>
      </c>
      <c r="H365" s="38">
        <f t="shared" si="40"/>
        <v>0</v>
      </c>
      <c r="I365" s="37">
        <f t="shared" si="39"/>
        <v>0</v>
      </c>
      <c r="J365" s="12"/>
    </row>
    <row r="366" spans="1:10" ht="25.5" x14ac:dyDescent="0.25">
      <c r="A366" s="14">
        <v>44634</v>
      </c>
      <c r="B366" s="14">
        <v>44742</v>
      </c>
      <c r="C366" s="12" t="s">
        <v>648</v>
      </c>
      <c r="D366" s="11" t="s">
        <v>9</v>
      </c>
      <c r="E366" s="12" t="s">
        <v>649</v>
      </c>
      <c r="F366" s="13">
        <v>45000</v>
      </c>
      <c r="G366" s="13">
        <v>45000</v>
      </c>
      <c r="H366" s="38">
        <f t="shared" si="40"/>
        <v>0</v>
      </c>
      <c r="I366" s="37">
        <f t="shared" si="39"/>
        <v>0</v>
      </c>
      <c r="J366" s="12"/>
    </row>
    <row r="367" spans="1:10" ht="25.5" x14ac:dyDescent="0.2">
      <c r="A367" s="19">
        <v>44645</v>
      </c>
      <c r="B367" s="19">
        <v>44742</v>
      </c>
      <c r="C367" s="22" t="s">
        <v>49</v>
      </c>
      <c r="D367" s="22" t="s">
        <v>9</v>
      </c>
      <c r="E367" s="22" t="s">
        <v>1008</v>
      </c>
      <c r="F367" s="25">
        <v>5000</v>
      </c>
      <c r="G367" s="25">
        <v>5000</v>
      </c>
      <c r="H367" s="25">
        <f>(G367-F367)</f>
        <v>0</v>
      </c>
      <c r="I367" s="30">
        <f>IFERROR(+H367/G367,0)</f>
        <v>0</v>
      </c>
      <c r="J367" s="36"/>
    </row>
    <row r="368" spans="1:10" ht="25.5" x14ac:dyDescent="0.25">
      <c r="A368" s="14">
        <v>44690</v>
      </c>
      <c r="B368" s="14">
        <v>44742</v>
      </c>
      <c r="C368" s="12" t="s">
        <v>650</v>
      </c>
      <c r="D368" s="11" t="s">
        <v>9</v>
      </c>
      <c r="E368" s="12" t="s">
        <v>651</v>
      </c>
      <c r="F368" s="13">
        <v>12000</v>
      </c>
      <c r="G368" s="13">
        <v>12000</v>
      </c>
      <c r="H368" s="38">
        <f>F368-G368</f>
        <v>0</v>
      </c>
      <c r="I368" s="37">
        <f>H368/F368</f>
        <v>0</v>
      </c>
      <c r="J368" s="12"/>
    </row>
    <row r="369" spans="1:10" ht="25.5" x14ac:dyDescent="0.25">
      <c r="A369" s="14">
        <v>44357</v>
      </c>
      <c r="B369" s="14">
        <v>44743</v>
      </c>
      <c r="C369" s="10" t="s">
        <v>652</v>
      </c>
      <c r="D369" s="10" t="s">
        <v>9</v>
      </c>
      <c r="E369" s="10" t="s">
        <v>13</v>
      </c>
      <c r="F369" s="13">
        <v>4487</v>
      </c>
      <c r="G369" s="13">
        <v>4487</v>
      </c>
      <c r="H369" s="38">
        <f>F369-G369</f>
        <v>0</v>
      </c>
      <c r="I369" s="37">
        <f>H369/F369</f>
        <v>0</v>
      </c>
      <c r="J369" s="12"/>
    </row>
    <row r="370" spans="1:10" ht="25.5" x14ac:dyDescent="0.25">
      <c r="A370" s="14">
        <v>44657</v>
      </c>
      <c r="B370" s="14">
        <v>44746</v>
      </c>
      <c r="C370" s="12" t="s">
        <v>20</v>
      </c>
      <c r="D370" s="11" t="s">
        <v>9</v>
      </c>
      <c r="E370" s="12" t="s">
        <v>653</v>
      </c>
      <c r="F370" s="13">
        <v>80000</v>
      </c>
      <c r="G370" s="13">
        <v>80000</v>
      </c>
      <c r="H370" s="38">
        <f>F370-G370</f>
        <v>0</v>
      </c>
      <c r="I370" s="37">
        <f>H370/F370</f>
        <v>0</v>
      </c>
      <c r="J370" s="12"/>
    </row>
    <row r="371" spans="1:10" ht="25.5" x14ac:dyDescent="0.25">
      <c r="A371" s="14">
        <v>44755</v>
      </c>
      <c r="B371" s="14">
        <v>44759</v>
      </c>
      <c r="C371" s="12" t="s">
        <v>29</v>
      </c>
      <c r="D371" s="11" t="s">
        <v>9</v>
      </c>
      <c r="E371" s="12" t="s">
        <v>654</v>
      </c>
      <c r="F371" s="13">
        <v>36000</v>
      </c>
      <c r="G371" s="13">
        <f>F371</f>
        <v>36000</v>
      </c>
      <c r="H371" s="38">
        <f>F371-G371</f>
        <v>0</v>
      </c>
      <c r="I371" s="37">
        <f>H371/F371</f>
        <v>0</v>
      </c>
      <c r="J371" s="12"/>
    </row>
    <row r="372" spans="1:10" ht="25.5" x14ac:dyDescent="0.2">
      <c r="A372" s="18">
        <v>44564</v>
      </c>
      <c r="B372" s="18">
        <v>44765</v>
      </c>
      <c r="C372" s="21" t="s">
        <v>24</v>
      </c>
      <c r="D372" s="21" t="s">
        <v>9</v>
      </c>
      <c r="E372" s="21" t="s">
        <v>1004</v>
      </c>
      <c r="F372" s="24">
        <v>0</v>
      </c>
      <c r="G372" s="24">
        <v>75500</v>
      </c>
      <c r="H372" s="24">
        <f>(G372-F372)</f>
        <v>75500</v>
      </c>
      <c r="I372" s="29">
        <f>IFERROR(+H372/G372,0)</f>
        <v>1</v>
      </c>
      <c r="J372" s="33"/>
    </row>
    <row r="373" spans="1:10" ht="25.5" x14ac:dyDescent="0.25">
      <c r="A373" s="14">
        <v>44743</v>
      </c>
      <c r="B373" s="14">
        <v>44765</v>
      </c>
      <c r="C373" s="12" t="s">
        <v>423</v>
      </c>
      <c r="D373" s="11" t="s">
        <v>9</v>
      </c>
      <c r="E373" s="12" t="s">
        <v>655</v>
      </c>
      <c r="F373" s="13">
        <v>19000</v>
      </c>
      <c r="G373" s="13">
        <f t="shared" ref="G373:G419" si="41">F373</f>
        <v>19000</v>
      </c>
      <c r="H373" s="38">
        <f t="shared" ref="H373:H419" si="42">F373-G373</f>
        <v>0</v>
      </c>
      <c r="I373" s="37">
        <f t="shared" ref="I373:I419" si="43">H373/F373</f>
        <v>0</v>
      </c>
      <c r="J373" s="12"/>
    </row>
    <row r="374" spans="1:10" ht="25.5" x14ac:dyDescent="0.25">
      <c r="A374" s="14">
        <v>44743</v>
      </c>
      <c r="B374" s="14">
        <v>44765</v>
      </c>
      <c r="C374" s="12" t="s">
        <v>423</v>
      </c>
      <c r="D374" s="11" t="s">
        <v>9</v>
      </c>
      <c r="E374" s="12" t="s">
        <v>656</v>
      </c>
      <c r="F374" s="13">
        <v>6000</v>
      </c>
      <c r="G374" s="13">
        <f t="shared" si="41"/>
        <v>6000</v>
      </c>
      <c r="H374" s="38">
        <f t="shared" si="42"/>
        <v>0</v>
      </c>
      <c r="I374" s="37">
        <f t="shared" si="43"/>
        <v>0</v>
      </c>
      <c r="J374" s="12"/>
    </row>
    <row r="375" spans="1:10" ht="25.5" x14ac:dyDescent="0.25">
      <c r="A375" s="14">
        <v>44656</v>
      </c>
      <c r="B375" s="14">
        <v>44766</v>
      </c>
      <c r="C375" s="12" t="s">
        <v>29</v>
      </c>
      <c r="D375" s="11" t="s">
        <v>9</v>
      </c>
      <c r="E375" s="12" t="s">
        <v>657</v>
      </c>
      <c r="F375" s="13">
        <v>152000</v>
      </c>
      <c r="G375" s="13">
        <f t="shared" si="41"/>
        <v>152000</v>
      </c>
      <c r="H375" s="38">
        <f t="shared" si="42"/>
        <v>0</v>
      </c>
      <c r="I375" s="37">
        <f t="shared" si="43"/>
        <v>0</v>
      </c>
      <c r="J375" s="12"/>
    </row>
    <row r="376" spans="1:10" ht="25.5" x14ac:dyDescent="0.25">
      <c r="A376" s="14">
        <v>44655</v>
      </c>
      <c r="B376" s="14">
        <v>44767</v>
      </c>
      <c r="C376" s="12" t="s">
        <v>967</v>
      </c>
      <c r="D376" s="11" t="s">
        <v>9</v>
      </c>
      <c r="E376" s="12" t="s">
        <v>658</v>
      </c>
      <c r="F376" s="13">
        <v>19500</v>
      </c>
      <c r="G376" s="13">
        <f t="shared" si="41"/>
        <v>19500</v>
      </c>
      <c r="H376" s="38">
        <f t="shared" si="42"/>
        <v>0</v>
      </c>
      <c r="I376" s="37">
        <f t="shared" si="43"/>
        <v>0</v>
      </c>
      <c r="J376" s="12"/>
    </row>
    <row r="377" spans="1:10" ht="25.5" x14ac:dyDescent="0.25">
      <c r="A377" s="14">
        <v>44314</v>
      </c>
      <c r="B377" s="14">
        <v>44773</v>
      </c>
      <c r="C377" s="11" t="s">
        <v>80</v>
      </c>
      <c r="D377" s="10" t="s">
        <v>9</v>
      </c>
      <c r="E377" s="11" t="s">
        <v>13</v>
      </c>
      <c r="F377" s="13">
        <v>142700</v>
      </c>
      <c r="G377" s="13">
        <f t="shared" si="41"/>
        <v>142700</v>
      </c>
      <c r="H377" s="38">
        <f t="shared" si="42"/>
        <v>0</v>
      </c>
      <c r="I377" s="37">
        <f t="shared" si="43"/>
        <v>0</v>
      </c>
      <c r="J377" s="12"/>
    </row>
    <row r="378" spans="1:10" ht="25.5" x14ac:dyDescent="0.25">
      <c r="A378" s="14">
        <v>44682</v>
      </c>
      <c r="B378" s="14">
        <v>44773</v>
      </c>
      <c r="C378" s="12" t="s">
        <v>659</v>
      </c>
      <c r="D378" s="11" t="s">
        <v>10</v>
      </c>
      <c r="E378" s="12" t="s">
        <v>144</v>
      </c>
      <c r="F378" s="13">
        <v>6000</v>
      </c>
      <c r="G378" s="13">
        <f t="shared" si="41"/>
        <v>6000</v>
      </c>
      <c r="H378" s="38">
        <f t="shared" si="42"/>
        <v>0</v>
      </c>
      <c r="I378" s="37">
        <f t="shared" si="43"/>
        <v>0</v>
      </c>
      <c r="J378" s="12"/>
    </row>
    <row r="379" spans="1:10" ht="25.5" x14ac:dyDescent="0.25">
      <c r="A379" s="14">
        <v>44690</v>
      </c>
      <c r="B379" s="14">
        <v>44773</v>
      </c>
      <c r="C379" s="12" t="s">
        <v>609</v>
      </c>
      <c r="D379" s="11" t="s">
        <v>9</v>
      </c>
      <c r="E379" s="12" t="s">
        <v>660</v>
      </c>
      <c r="F379" s="13">
        <v>22500</v>
      </c>
      <c r="G379" s="13">
        <f t="shared" si="41"/>
        <v>22500</v>
      </c>
      <c r="H379" s="38">
        <f t="shared" si="42"/>
        <v>0</v>
      </c>
      <c r="I379" s="37">
        <f t="shared" si="43"/>
        <v>0</v>
      </c>
      <c r="J379" s="12"/>
    </row>
    <row r="380" spans="1:10" ht="25.5" x14ac:dyDescent="0.25">
      <c r="A380" s="14">
        <v>44655</v>
      </c>
      <c r="B380" s="14">
        <v>44774</v>
      </c>
      <c r="C380" s="12" t="s">
        <v>967</v>
      </c>
      <c r="D380" s="11" t="s">
        <v>9</v>
      </c>
      <c r="E380" s="12" t="s">
        <v>661</v>
      </c>
      <c r="F380" s="13">
        <v>22000</v>
      </c>
      <c r="G380" s="13">
        <f t="shared" si="41"/>
        <v>22000</v>
      </c>
      <c r="H380" s="38">
        <f t="shared" si="42"/>
        <v>0</v>
      </c>
      <c r="I380" s="37">
        <f t="shared" si="43"/>
        <v>0</v>
      </c>
      <c r="J380" s="12"/>
    </row>
    <row r="381" spans="1:10" ht="25.5" x14ac:dyDescent="0.25">
      <c r="A381" s="14">
        <v>44740</v>
      </c>
      <c r="B381" s="14">
        <v>44780</v>
      </c>
      <c r="C381" s="12" t="s">
        <v>488</v>
      </c>
      <c r="D381" s="11" t="s">
        <v>9</v>
      </c>
      <c r="E381" s="12" t="s">
        <v>662</v>
      </c>
      <c r="F381" s="13">
        <v>28000</v>
      </c>
      <c r="G381" s="13">
        <f t="shared" si="41"/>
        <v>28000</v>
      </c>
      <c r="H381" s="38">
        <f t="shared" si="42"/>
        <v>0</v>
      </c>
      <c r="I381" s="37">
        <f t="shared" si="43"/>
        <v>0</v>
      </c>
      <c r="J381" s="12"/>
    </row>
    <row r="382" spans="1:10" ht="25.5" x14ac:dyDescent="0.25">
      <c r="A382" s="14">
        <v>44673</v>
      </c>
      <c r="B382" s="14">
        <v>44781</v>
      </c>
      <c r="C382" s="12" t="s">
        <v>118</v>
      </c>
      <c r="D382" s="11" t="s">
        <v>9</v>
      </c>
      <c r="E382" s="12" t="s">
        <v>663</v>
      </c>
      <c r="F382" s="13">
        <v>25000</v>
      </c>
      <c r="G382" s="13">
        <f t="shared" si="41"/>
        <v>25000</v>
      </c>
      <c r="H382" s="38">
        <f t="shared" si="42"/>
        <v>0</v>
      </c>
      <c r="I382" s="37">
        <f t="shared" si="43"/>
        <v>0</v>
      </c>
      <c r="J382" s="12"/>
    </row>
    <row r="383" spans="1:10" ht="25.5" x14ac:dyDescent="0.25">
      <c r="A383" s="14">
        <v>44771</v>
      </c>
      <c r="B383" s="14">
        <v>44786</v>
      </c>
      <c r="C383" s="12" t="s">
        <v>95</v>
      </c>
      <c r="D383" s="11" t="s">
        <v>9</v>
      </c>
      <c r="E383" s="12" t="s">
        <v>664</v>
      </c>
      <c r="F383" s="13">
        <v>24000</v>
      </c>
      <c r="G383" s="13">
        <f t="shared" si="41"/>
        <v>24000</v>
      </c>
      <c r="H383" s="38">
        <f t="shared" si="42"/>
        <v>0</v>
      </c>
      <c r="I383" s="37">
        <f t="shared" si="43"/>
        <v>0</v>
      </c>
      <c r="J383" s="12"/>
    </row>
    <row r="384" spans="1:10" ht="25.5" x14ac:dyDescent="0.25">
      <c r="A384" s="14">
        <v>44727</v>
      </c>
      <c r="B384" s="14">
        <v>44787</v>
      </c>
      <c r="C384" s="12" t="s">
        <v>120</v>
      </c>
      <c r="D384" s="11" t="s">
        <v>9</v>
      </c>
      <c r="E384" s="12" t="s">
        <v>665</v>
      </c>
      <c r="F384" s="13">
        <v>22000</v>
      </c>
      <c r="G384" s="13">
        <f t="shared" si="41"/>
        <v>22000</v>
      </c>
      <c r="H384" s="38">
        <f t="shared" si="42"/>
        <v>0</v>
      </c>
      <c r="I384" s="37">
        <f t="shared" si="43"/>
        <v>0</v>
      </c>
      <c r="J384" s="12"/>
    </row>
    <row r="385" spans="1:10" ht="25.5" x14ac:dyDescent="0.25">
      <c r="A385" s="14">
        <v>44761</v>
      </c>
      <c r="B385" s="14">
        <v>44788</v>
      </c>
      <c r="C385" s="12" t="s">
        <v>46</v>
      </c>
      <c r="D385" s="11" t="s">
        <v>9</v>
      </c>
      <c r="E385" s="12" t="s">
        <v>265</v>
      </c>
      <c r="F385" s="13">
        <v>6000</v>
      </c>
      <c r="G385" s="13">
        <f t="shared" si="41"/>
        <v>6000</v>
      </c>
      <c r="H385" s="38">
        <f t="shared" si="42"/>
        <v>0</v>
      </c>
      <c r="I385" s="37">
        <f t="shared" si="43"/>
        <v>0</v>
      </c>
      <c r="J385" s="12"/>
    </row>
    <row r="386" spans="1:10" ht="25.5" x14ac:dyDescent="0.25">
      <c r="A386" s="14">
        <v>44699</v>
      </c>
      <c r="B386" s="14">
        <v>44790</v>
      </c>
      <c r="C386" s="12" t="s">
        <v>421</v>
      </c>
      <c r="D386" s="11" t="s">
        <v>9</v>
      </c>
      <c r="E386" s="12" t="s">
        <v>666</v>
      </c>
      <c r="F386" s="13">
        <v>20000</v>
      </c>
      <c r="G386" s="13">
        <f t="shared" si="41"/>
        <v>20000</v>
      </c>
      <c r="H386" s="38">
        <f t="shared" si="42"/>
        <v>0</v>
      </c>
      <c r="I386" s="37">
        <f t="shared" si="43"/>
        <v>0</v>
      </c>
      <c r="J386" s="12"/>
    </row>
    <row r="387" spans="1:10" ht="25.5" x14ac:dyDescent="0.25">
      <c r="A387" s="14">
        <v>44771</v>
      </c>
      <c r="B387" s="14">
        <v>44792</v>
      </c>
      <c r="C387" s="12" t="s">
        <v>667</v>
      </c>
      <c r="D387" s="11" t="s">
        <v>9</v>
      </c>
      <c r="E387" s="12" t="s">
        <v>668</v>
      </c>
      <c r="F387" s="13">
        <v>20000</v>
      </c>
      <c r="G387" s="13">
        <f t="shared" si="41"/>
        <v>20000</v>
      </c>
      <c r="H387" s="38">
        <f t="shared" si="42"/>
        <v>0</v>
      </c>
      <c r="I387" s="37">
        <f t="shared" si="43"/>
        <v>0</v>
      </c>
      <c r="J387" s="12"/>
    </row>
    <row r="388" spans="1:10" ht="25.5" x14ac:dyDescent="0.25">
      <c r="A388" s="14">
        <v>44771</v>
      </c>
      <c r="B388" s="14">
        <v>44793</v>
      </c>
      <c r="C388" s="12" t="s">
        <v>423</v>
      </c>
      <c r="D388" s="11" t="s">
        <v>9</v>
      </c>
      <c r="E388" s="12" t="s">
        <v>669</v>
      </c>
      <c r="F388" s="13">
        <v>6000</v>
      </c>
      <c r="G388" s="13">
        <f t="shared" si="41"/>
        <v>6000</v>
      </c>
      <c r="H388" s="38">
        <f t="shared" si="42"/>
        <v>0</v>
      </c>
      <c r="I388" s="37">
        <f t="shared" si="43"/>
        <v>0</v>
      </c>
      <c r="J388" s="12"/>
    </row>
    <row r="389" spans="1:10" ht="25.5" x14ac:dyDescent="0.25">
      <c r="A389" s="14">
        <v>44675</v>
      </c>
      <c r="B389" s="14">
        <v>44794</v>
      </c>
      <c r="C389" s="12" t="s">
        <v>585</v>
      </c>
      <c r="D389" s="11" t="s">
        <v>9</v>
      </c>
      <c r="E389" s="12" t="s">
        <v>670</v>
      </c>
      <c r="F389" s="13">
        <v>25000</v>
      </c>
      <c r="G389" s="13">
        <f t="shared" si="41"/>
        <v>25000</v>
      </c>
      <c r="H389" s="38">
        <f t="shared" si="42"/>
        <v>0</v>
      </c>
      <c r="I389" s="37">
        <f t="shared" si="43"/>
        <v>0</v>
      </c>
      <c r="J389" s="12"/>
    </row>
    <row r="390" spans="1:10" ht="25.5" x14ac:dyDescent="0.25">
      <c r="A390" s="14">
        <v>44771</v>
      </c>
      <c r="B390" s="14">
        <v>44795</v>
      </c>
      <c r="C390" s="12" t="s">
        <v>496</v>
      </c>
      <c r="D390" s="11" t="s">
        <v>9</v>
      </c>
      <c r="E390" s="12" t="s">
        <v>671</v>
      </c>
      <c r="F390" s="13">
        <v>26000</v>
      </c>
      <c r="G390" s="13">
        <f t="shared" si="41"/>
        <v>26000</v>
      </c>
      <c r="H390" s="38">
        <f t="shared" si="42"/>
        <v>0</v>
      </c>
      <c r="I390" s="37">
        <f t="shared" si="43"/>
        <v>0</v>
      </c>
      <c r="J390" s="12"/>
    </row>
    <row r="391" spans="1:10" ht="25.5" x14ac:dyDescent="0.25">
      <c r="A391" s="14">
        <v>44687</v>
      </c>
      <c r="B391" s="14">
        <v>44796</v>
      </c>
      <c r="C391" s="12" t="s">
        <v>248</v>
      </c>
      <c r="D391" s="11" t="s">
        <v>9</v>
      </c>
      <c r="E391" s="12" t="s">
        <v>672</v>
      </c>
      <c r="F391" s="13">
        <v>22000</v>
      </c>
      <c r="G391" s="13">
        <f t="shared" si="41"/>
        <v>22000</v>
      </c>
      <c r="H391" s="38">
        <f t="shared" si="42"/>
        <v>0</v>
      </c>
      <c r="I391" s="37">
        <f t="shared" si="43"/>
        <v>0</v>
      </c>
      <c r="J391" s="12"/>
    </row>
    <row r="392" spans="1:10" ht="25.5" x14ac:dyDescent="0.25">
      <c r="A392" s="14">
        <v>44771</v>
      </c>
      <c r="B392" s="14">
        <v>44797</v>
      </c>
      <c r="C392" s="12" t="s">
        <v>53</v>
      </c>
      <c r="D392" s="11" t="s">
        <v>9</v>
      </c>
      <c r="E392" s="12" t="s">
        <v>673</v>
      </c>
      <c r="F392" s="13">
        <v>36000</v>
      </c>
      <c r="G392" s="13">
        <f t="shared" si="41"/>
        <v>36000</v>
      </c>
      <c r="H392" s="38">
        <f t="shared" si="42"/>
        <v>0</v>
      </c>
      <c r="I392" s="37">
        <f t="shared" si="43"/>
        <v>0</v>
      </c>
      <c r="J392" s="12"/>
    </row>
    <row r="393" spans="1:10" ht="25.5" x14ac:dyDescent="0.25">
      <c r="A393" s="14">
        <v>44771</v>
      </c>
      <c r="B393" s="14">
        <v>44798</v>
      </c>
      <c r="C393" s="12" t="s">
        <v>501</v>
      </c>
      <c r="D393" s="11" t="s">
        <v>9</v>
      </c>
      <c r="E393" s="12" t="s">
        <v>674</v>
      </c>
      <c r="F393" s="13">
        <v>23000</v>
      </c>
      <c r="G393" s="13">
        <f t="shared" si="41"/>
        <v>23000</v>
      </c>
      <c r="H393" s="38">
        <f t="shared" si="42"/>
        <v>0</v>
      </c>
      <c r="I393" s="37">
        <f t="shared" si="43"/>
        <v>0</v>
      </c>
      <c r="J393" s="12"/>
    </row>
    <row r="394" spans="1:10" ht="25.5" x14ac:dyDescent="0.25">
      <c r="A394" s="14">
        <v>44783</v>
      </c>
      <c r="B394" s="14">
        <v>44799</v>
      </c>
      <c r="C394" s="12" t="s">
        <v>675</v>
      </c>
      <c r="D394" s="11" t="s">
        <v>9</v>
      </c>
      <c r="E394" s="12" t="s">
        <v>676</v>
      </c>
      <c r="F394" s="13">
        <v>22000</v>
      </c>
      <c r="G394" s="13">
        <f t="shared" si="41"/>
        <v>22000</v>
      </c>
      <c r="H394" s="38">
        <f t="shared" si="42"/>
        <v>0</v>
      </c>
      <c r="I394" s="37">
        <f t="shared" si="43"/>
        <v>0</v>
      </c>
      <c r="J394" s="12"/>
    </row>
    <row r="395" spans="1:10" ht="25.5" x14ac:dyDescent="0.25">
      <c r="A395" s="14">
        <v>44755</v>
      </c>
      <c r="B395" s="14">
        <v>44800</v>
      </c>
      <c r="C395" s="12" t="s">
        <v>492</v>
      </c>
      <c r="D395" s="11" t="s">
        <v>9</v>
      </c>
      <c r="E395" s="12" t="s">
        <v>677</v>
      </c>
      <c r="F395" s="13">
        <v>27500</v>
      </c>
      <c r="G395" s="13">
        <f t="shared" si="41"/>
        <v>27500</v>
      </c>
      <c r="H395" s="38">
        <f t="shared" si="42"/>
        <v>0</v>
      </c>
      <c r="I395" s="37">
        <f t="shared" si="43"/>
        <v>0</v>
      </c>
      <c r="J395" s="12"/>
    </row>
    <row r="396" spans="1:10" ht="25.5" x14ac:dyDescent="0.25">
      <c r="A396" s="14">
        <v>44727</v>
      </c>
      <c r="B396" s="14">
        <v>44801</v>
      </c>
      <c r="C396" s="12" t="s">
        <v>120</v>
      </c>
      <c r="D396" s="11" t="s">
        <v>9</v>
      </c>
      <c r="E396" s="12" t="s">
        <v>678</v>
      </c>
      <c r="F396" s="13">
        <v>22000</v>
      </c>
      <c r="G396" s="13">
        <f t="shared" si="41"/>
        <v>22000</v>
      </c>
      <c r="H396" s="38">
        <f t="shared" si="42"/>
        <v>0</v>
      </c>
      <c r="I396" s="37">
        <f t="shared" si="43"/>
        <v>0</v>
      </c>
      <c r="J396" s="12"/>
    </row>
    <row r="397" spans="1:10" ht="25.5" x14ac:dyDescent="0.25">
      <c r="A397" s="14">
        <v>44783</v>
      </c>
      <c r="B397" s="14">
        <v>44801</v>
      </c>
      <c r="C397" s="12" t="s">
        <v>667</v>
      </c>
      <c r="D397" s="11" t="s">
        <v>9</v>
      </c>
      <c r="E397" s="12" t="s">
        <v>679</v>
      </c>
      <c r="F397" s="13">
        <v>22000</v>
      </c>
      <c r="G397" s="13">
        <f t="shared" si="41"/>
        <v>22000</v>
      </c>
      <c r="H397" s="38">
        <f t="shared" si="42"/>
        <v>0</v>
      </c>
      <c r="I397" s="37">
        <f t="shared" si="43"/>
        <v>0</v>
      </c>
      <c r="J397" s="12"/>
    </row>
    <row r="398" spans="1:10" ht="25.5" x14ac:dyDescent="0.25">
      <c r="A398" s="14">
        <v>44732</v>
      </c>
      <c r="B398" s="14">
        <v>44804</v>
      </c>
      <c r="C398" s="12" t="s">
        <v>501</v>
      </c>
      <c r="D398" s="11" t="s">
        <v>9</v>
      </c>
      <c r="E398" s="12" t="s">
        <v>680</v>
      </c>
      <c r="F398" s="13">
        <v>26000</v>
      </c>
      <c r="G398" s="13">
        <f t="shared" si="41"/>
        <v>26000</v>
      </c>
      <c r="H398" s="38">
        <f t="shared" si="42"/>
        <v>0</v>
      </c>
      <c r="I398" s="37">
        <f t="shared" si="43"/>
        <v>0</v>
      </c>
      <c r="J398" s="12"/>
    </row>
    <row r="399" spans="1:10" x14ac:dyDescent="0.25">
      <c r="A399" s="14">
        <v>44735</v>
      </c>
      <c r="B399" s="14">
        <v>44804</v>
      </c>
      <c r="C399" s="12" t="s">
        <v>959</v>
      </c>
      <c r="D399" s="11" t="s">
        <v>11</v>
      </c>
      <c r="E399" s="12" t="s">
        <v>681</v>
      </c>
      <c r="F399" s="13">
        <v>1750</v>
      </c>
      <c r="G399" s="13">
        <f t="shared" si="41"/>
        <v>1750</v>
      </c>
      <c r="H399" s="38">
        <f t="shared" si="42"/>
        <v>0</v>
      </c>
      <c r="I399" s="37">
        <f t="shared" si="43"/>
        <v>0</v>
      </c>
      <c r="J399" s="12"/>
    </row>
    <row r="400" spans="1:10" x14ac:dyDescent="0.25">
      <c r="A400" s="14">
        <v>44735</v>
      </c>
      <c r="B400" s="14">
        <v>44804</v>
      </c>
      <c r="C400" s="12" t="s">
        <v>65</v>
      </c>
      <c r="D400" s="11" t="s">
        <v>11</v>
      </c>
      <c r="E400" s="12" t="s">
        <v>682</v>
      </c>
      <c r="F400" s="13">
        <v>2000</v>
      </c>
      <c r="G400" s="13">
        <f t="shared" si="41"/>
        <v>2000</v>
      </c>
      <c r="H400" s="38">
        <f t="shared" si="42"/>
        <v>0</v>
      </c>
      <c r="I400" s="37">
        <f t="shared" si="43"/>
        <v>0</v>
      </c>
      <c r="J400" s="12"/>
    </row>
    <row r="401" spans="1:10" x14ac:dyDescent="0.25">
      <c r="A401" s="14">
        <v>44736</v>
      </c>
      <c r="B401" s="14">
        <v>44804</v>
      </c>
      <c r="C401" s="12" t="s">
        <v>975</v>
      </c>
      <c r="D401" s="11" t="s">
        <v>11</v>
      </c>
      <c r="E401" s="12" t="s">
        <v>683</v>
      </c>
      <c r="F401" s="13">
        <f>87*25</f>
        <v>2175</v>
      </c>
      <c r="G401" s="13">
        <f t="shared" si="41"/>
        <v>2175</v>
      </c>
      <c r="H401" s="38">
        <f t="shared" si="42"/>
        <v>0</v>
      </c>
      <c r="I401" s="37">
        <f t="shared" si="43"/>
        <v>0</v>
      </c>
      <c r="J401" s="12"/>
    </row>
    <row r="402" spans="1:10" ht="25.5" x14ac:dyDescent="0.25">
      <c r="A402" s="14">
        <v>42981</v>
      </c>
      <c r="B402" s="14">
        <v>44806</v>
      </c>
      <c r="C402" s="12" t="s">
        <v>684</v>
      </c>
      <c r="D402" s="11" t="s">
        <v>9</v>
      </c>
      <c r="E402" s="12" t="s">
        <v>532</v>
      </c>
      <c r="F402" s="13">
        <v>14000</v>
      </c>
      <c r="G402" s="13">
        <f t="shared" si="41"/>
        <v>14000</v>
      </c>
      <c r="H402" s="38">
        <f t="shared" si="42"/>
        <v>0</v>
      </c>
      <c r="I402" s="37">
        <f t="shared" si="43"/>
        <v>0</v>
      </c>
      <c r="J402" s="12"/>
    </row>
    <row r="403" spans="1:10" ht="25.5" x14ac:dyDescent="0.25">
      <c r="A403" s="14">
        <v>44783</v>
      </c>
      <c r="B403" s="14">
        <v>44807</v>
      </c>
      <c r="C403" s="12" t="s">
        <v>685</v>
      </c>
      <c r="D403" s="11" t="s">
        <v>9</v>
      </c>
      <c r="E403" s="12" t="s">
        <v>686</v>
      </c>
      <c r="F403" s="13">
        <v>25000</v>
      </c>
      <c r="G403" s="13">
        <f t="shared" si="41"/>
        <v>25000</v>
      </c>
      <c r="H403" s="38">
        <f t="shared" si="42"/>
        <v>0</v>
      </c>
      <c r="I403" s="37">
        <f t="shared" si="43"/>
        <v>0</v>
      </c>
      <c r="J403" s="12"/>
    </row>
    <row r="404" spans="1:10" ht="25.5" x14ac:dyDescent="0.25">
      <c r="A404" s="14">
        <v>44544</v>
      </c>
      <c r="B404" s="14">
        <v>44808</v>
      </c>
      <c r="C404" s="10" t="s">
        <v>687</v>
      </c>
      <c r="D404" s="11" t="s">
        <v>9</v>
      </c>
      <c r="E404" s="11" t="s">
        <v>13</v>
      </c>
      <c r="F404" s="13">
        <v>12562.8</v>
      </c>
      <c r="G404" s="13">
        <f t="shared" si="41"/>
        <v>12562.8</v>
      </c>
      <c r="H404" s="38">
        <f t="shared" si="42"/>
        <v>0</v>
      </c>
      <c r="I404" s="37">
        <f t="shared" si="43"/>
        <v>0</v>
      </c>
      <c r="J404" s="12"/>
    </row>
    <row r="405" spans="1:10" ht="25.5" x14ac:dyDescent="0.25">
      <c r="A405" s="14">
        <v>44771</v>
      </c>
      <c r="B405" s="14">
        <v>44808</v>
      </c>
      <c r="C405" s="12" t="s">
        <v>688</v>
      </c>
      <c r="D405" s="11" t="s">
        <v>9</v>
      </c>
      <c r="E405" s="12" t="s">
        <v>689</v>
      </c>
      <c r="F405" s="13">
        <v>6000</v>
      </c>
      <c r="G405" s="13">
        <f t="shared" si="41"/>
        <v>6000</v>
      </c>
      <c r="H405" s="38">
        <f t="shared" si="42"/>
        <v>0</v>
      </c>
      <c r="I405" s="37">
        <f t="shared" si="43"/>
        <v>0</v>
      </c>
      <c r="J405" s="12"/>
    </row>
    <row r="406" spans="1:10" ht="25.5" x14ac:dyDescent="0.25">
      <c r="A406" s="14">
        <v>44755</v>
      </c>
      <c r="B406" s="14">
        <v>44812</v>
      </c>
      <c r="C406" s="12" t="s">
        <v>515</v>
      </c>
      <c r="D406" s="11" t="s">
        <v>9</v>
      </c>
      <c r="E406" s="12" t="s">
        <v>690</v>
      </c>
      <c r="F406" s="13">
        <v>22000</v>
      </c>
      <c r="G406" s="13">
        <f t="shared" si="41"/>
        <v>22000</v>
      </c>
      <c r="H406" s="38">
        <f t="shared" si="42"/>
        <v>0</v>
      </c>
      <c r="I406" s="37">
        <f t="shared" si="43"/>
        <v>0</v>
      </c>
      <c r="J406" s="12"/>
    </row>
    <row r="407" spans="1:10" ht="51" x14ac:dyDescent="0.25">
      <c r="A407" s="14">
        <v>44755</v>
      </c>
      <c r="B407" s="14">
        <v>44813</v>
      </c>
      <c r="C407" s="12" t="s">
        <v>519</v>
      </c>
      <c r="D407" s="11" t="s">
        <v>9</v>
      </c>
      <c r="E407" s="12" t="s">
        <v>691</v>
      </c>
      <c r="F407" s="13">
        <v>36000</v>
      </c>
      <c r="G407" s="13">
        <f t="shared" si="41"/>
        <v>36000</v>
      </c>
      <c r="H407" s="38">
        <f t="shared" si="42"/>
        <v>0</v>
      </c>
      <c r="I407" s="37">
        <f t="shared" si="43"/>
        <v>0</v>
      </c>
      <c r="J407" s="12"/>
    </row>
    <row r="408" spans="1:10" ht="25.5" x14ac:dyDescent="0.25">
      <c r="A408" s="14">
        <v>44761</v>
      </c>
      <c r="B408" s="14">
        <v>44816</v>
      </c>
      <c r="C408" s="12" t="s">
        <v>20</v>
      </c>
      <c r="D408" s="11" t="s">
        <v>9</v>
      </c>
      <c r="E408" s="12" t="s">
        <v>692</v>
      </c>
      <c r="F408" s="13">
        <v>120000</v>
      </c>
      <c r="G408" s="13">
        <f t="shared" si="41"/>
        <v>120000</v>
      </c>
      <c r="H408" s="38">
        <f t="shared" si="42"/>
        <v>0</v>
      </c>
      <c r="I408" s="37">
        <f t="shared" si="43"/>
        <v>0</v>
      </c>
      <c r="J408" s="12"/>
    </row>
    <row r="409" spans="1:10" ht="51" x14ac:dyDescent="0.25">
      <c r="A409" s="14">
        <v>44755</v>
      </c>
      <c r="B409" s="14">
        <v>44817</v>
      </c>
      <c r="C409" s="12" t="s">
        <v>519</v>
      </c>
      <c r="D409" s="11" t="s">
        <v>9</v>
      </c>
      <c r="E409" s="12" t="s">
        <v>693</v>
      </c>
      <c r="F409" s="13">
        <v>22000</v>
      </c>
      <c r="G409" s="13">
        <f t="shared" si="41"/>
        <v>22000</v>
      </c>
      <c r="H409" s="38">
        <f t="shared" si="42"/>
        <v>0</v>
      </c>
      <c r="I409" s="37">
        <f t="shared" si="43"/>
        <v>0</v>
      </c>
      <c r="J409" s="12"/>
    </row>
    <row r="410" spans="1:10" ht="25.5" x14ac:dyDescent="0.25">
      <c r="A410" s="10">
        <v>44084</v>
      </c>
      <c r="B410" s="34">
        <v>44818</v>
      </c>
      <c r="C410" s="11" t="s">
        <v>79</v>
      </c>
      <c r="D410" s="12" t="s">
        <v>9</v>
      </c>
      <c r="E410" s="11" t="s">
        <v>13</v>
      </c>
      <c r="F410" s="13">
        <v>81299</v>
      </c>
      <c r="G410" s="13">
        <f t="shared" si="41"/>
        <v>81299</v>
      </c>
      <c r="H410" s="38">
        <f t="shared" si="42"/>
        <v>0</v>
      </c>
      <c r="I410" s="37">
        <f t="shared" si="43"/>
        <v>0</v>
      </c>
      <c r="J410" s="12"/>
    </row>
    <row r="411" spans="1:10" ht="25.5" x14ac:dyDescent="0.25">
      <c r="A411" s="14">
        <v>44771</v>
      </c>
      <c r="B411" s="14">
        <v>44819</v>
      </c>
      <c r="C411" s="12" t="s">
        <v>694</v>
      </c>
      <c r="D411" s="11" t="s">
        <v>9</v>
      </c>
      <c r="E411" s="12" t="s">
        <v>695</v>
      </c>
      <c r="F411" s="13">
        <v>6000</v>
      </c>
      <c r="G411" s="13">
        <f t="shared" si="41"/>
        <v>6000</v>
      </c>
      <c r="H411" s="38">
        <f t="shared" si="42"/>
        <v>0</v>
      </c>
      <c r="I411" s="37">
        <f t="shared" si="43"/>
        <v>0</v>
      </c>
      <c r="J411" s="12"/>
    </row>
    <row r="412" spans="1:10" ht="25.5" x14ac:dyDescent="0.25">
      <c r="A412" s="10" t="s">
        <v>696</v>
      </c>
      <c r="B412" s="10" t="s">
        <v>697</v>
      </c>
      <c r="C412" s="11" t="s">
        <v>74</v>
      </c>
      <c r="D412" s="11" t="s">
        <v>9</v>
      </c>
      <c r="E412" s="12" t="s">
        <v>13</v>
      </c>
      <c r="F412" s="13">
        <v>37886</v>
      </c>
      <c r="G412" s="13">
        <f t="shared" si="41"/>
        <v>37886</v>
      </c>
      <c r="H412" s="38">
        <f t="shared" si="42"/>
        <v>0</v>
      </c>
      <c r="I412" s="37">
        <f t="shared" si="43"/>
        <v>0</v>
      </c>
      <c r="J412" s="12"/>
    </row>
    <row r="413" spans="1:10" ht="25.5" x14ac:dyDescent="0.25">
      <c r="A413" s="14">
        <v>44806</v>
      </c>
      <c r="B413" s="14">
        <v>44821</v>
      </c>
      <c r="C413" s="12" t="s">
        <v>698</v>
      </c>
      <c r="D413" s="11" t="s">
        <v>9</v>
      </c>
      <c r="E413" s="12" t="s">
        <v>699</v>
      </c>
      <c r="F413" s="13">
        <v>26000</v>
      </c>
      <c r="G413" s="13">
        <f t="shared" si="41"/>
        <v>26000</v>
      </c>
      <c r="H413" s="38">
        <f t="shared" si="42"/>
        <v>0</v>
      </c>
      <c r="I413" s="37">
        <f t="shared" si="43"/>
        <v>0</v>
      </c>
      <c r="J413" s="12"/>
    </row>
    <row r="414" spans="1:10" ht="25.5" x14ac:dyDescent="0.25">
      <c r="A414" s="14">
        <v>44655</v>
      </c>
      <c r="B414" s="14">
        <v>44822</v>
      </c>
      <c r="C414" s="12" t="s">
        <v>967</v>
      </c>
      <c r="D414" s="11" t="s">
        <v>9</v>
      </c>
      <c r="E414" s="12" t="s">
        <v>700</v>
      </c>
      <c r="F414" s="13">
        <v>19500</v>
      </c>
      <c r="G414" s="13">
        <f t="shared" si="41"/>
        <v>19500</v>
      </c>
      <c r="H414" s="38">
        <f t="shared" si="42"/>
        <v>0</v>
      </c>
      <c r="I414" s="37">
        <f t="shared" si="43"/>
        <v>0</v>
      </c>
      <c r="J414" s="12"/>
    </row>
    <row r="415" spans="1:10" ht="25.5" x14ac:dyDescent="0.25">
      <c r="A415" s="14">
        <v>44770</v>
      </c>
      <c r="B415" s="14">
        <v>44822</v>
      </c>
      <c r="C415" s="12" t="s">
        <v>694</v>
      </c>
      <c r="D415" s="11" t="s">
        <v>9</v>
      </c>
      <c r="E415" s="12" t="s">
        <v>701</v>
      </c>
      <c r="F415" s="13">
        <v>36000</v>
      </c>
      <c r="G415" s="13">
        <f t="shared" si="41"/>
        <v>36000</v>
      </c>
      <c r="H415" s="38">
        <f t="shared" si="42"/>
        <v>0</v>
      </c>
      <c r="I415" s="37">
        <f t="shared" si="43"/>
        <v>0</v>
      </c>
      <c r="J415" s="12"/>
    </row>
    <row r="416" spans="1:10" ht="25.5" x14ac:dyDescent="0.25">
      <c r="A416" s="14">
        <v>44811</v>
      </c>
      <c r="B416" s="14">
        <v>44823</v>
      </c>
      <c r="C416" s="12" t="s">
        <v>31</v>
      </c>
      <c r="D416" s="11" t="s">
        <v>9</v>
      </c>
      <c r="E416" s="12" t="s">
        <v>702</v>
      </c>
      <c r="F416" s="13">
        <v>16000</v>
      </c>
      <c r="G416" s="13">
        <f t="shared" si="41"/>
        <v>16000</v>
      </c>
      <c r="H416" s="38">
        <f t="shared" si="42"/>
        <v>0</v>
      </c>
      <c r="I416" s="37">
        <f t="shared" si="43"/>
        <v>0</v>
      </c>
      <c r="J416" s="12"/>
    </row>
    <row r="417" spans="1:10" ht="25.5" x14ac:dyDescent="0.25">
      <c r="A417" s="14">
        <v>44805</v>
      </c>
      <c r="B417" s="14">
        <v>44824</v>
      </c>
      <c r="C417" s="12" t="s">
        <v>29</v>
      </c>
      <c r="D417" s="11" t="s">
        <v>9</v>
      </c>
      <c r="E417" s="12" t="s">
        <v>703</v>
      </c>
      <c r="F417" s="13">
        <v>36000</v>
      </c>
      <c r="G417" s="13">
        <f t="shared" si="41"/>
        <v>36000</v>
      </c>
      <c r="H417" s="38">
        <f t="shared" si="42"/>
        <v>0</v>
      </c>
      <c r="I417" s="37">
        <f t="shared" si="43"/>
        <v>0</v>
      </c>
      <c r="J417" s="12"/>
    </row>
    <row r="418" spans="1:10" ht="25.5" x14ac:dyDescent="0.25">
      <c r="A418" s="14">
        <v>44761</v>
      </c>
      <c r="B418" s="14">
        <v>44829</v>
      </c>
      <c r="C418" s="12" t="s">
        <v>118</v>
      </c>
      <c r="D418" s="11" t="s">
        <v>9</v>
      </c>
      <c r="E418" s="12" t="s">
        <v>704</v>
      </c>
      <c r="F418" s="13">
        <v>24500</v>
      </c>
      <c r="G418" s="13">
        <f t="shared" si="41"/>
        <v>24500</v>
      </c>
      <c r="H418" s="38">
        <f t="shared" si="42"/>
        <v>0</v>
      </c>
      <c r="I418" s="37">
        <f t="shared" si="43"/>
        <v>0</v>
      </c>
      <c r="J418" s="12"/>
    </row>
    <row r="419" spans="1:10" ht="25.5" x14ac:dyDescent="0.25">
      <c r="A419" s="14">
        <v>44756</v>
      </c>
      <c r="B419" s="14">
        <v>44830</v>
      </c>
      <c r="C419" s="12" t="s">
        <v>513</v>
      </c>
      <c r="D419" s="11" t="s">
        <v>9</v>
      </c>
      <c r="E419" s="12" t="s">
        <v>705</v>
      </c>
      <c r="F419" s="13">
        <v>22000</v>
      </c>
      <c r="G419" s="13">
        <f t="shared" si="41"/>
        <v>22000</v>
      </c>
      <c r="H419" s="38">
        <f t="shared" si="42"/>
        <v>0</v>
      </c>
      <c r="I419" s="37">
        <f t="shared" si="43"/>
        <v>0</v>
      </c>
      <c r="J419" s="12"/>
    </row>
    <row r="420" spans="1:10" x14ac:dyDescent="0.25">
      <c r="A420" s="15">
        <v>44468</v>
      </c>
      <c r="B420" s="15">
        <v>44832</v>
      </c>
      <c r="C420" s="16" t="s">
        <v>940</v>
      </c>
      <c r="D420" s="16" t="s">
        <v>926</v>
      </c>
      <c r="E420" s="16" t="s">
        <v>927</v>
      </c>
      <c r="F420" s="24" t="s">
        <v>938</v>
      </c>
      <c r="G420" s="13">
        <v>10715</v>
      </c>
      <c r="H420" s="38">
        <f>IFERROR(F420-G420,0)</f>
        <v>0</v>
      </c>
      <c r="I420" s="37">
        <f>IFERROR(H420/F420,0)</f>
        <v>0</v>
      </c>
      <c r="J420" s="12"/>
    </row>
    <row r="421" spans="1:10" ht="25.5" x14ac:dyDescent="0.25">
      <c r="A421" s="10" t="s">
        <v>706</v>
      </c>
      <c r="B421" s="10" t="s">
        <v>707</v>
      </c>
      <c r="C421" s="11" t="s">
        <v>708</v>
      </c>
      <c r="D421" s="11" t="s">
        <v>9</v>
      </c>
      <c r="E421" s="11" t="s">
        <v>709</v>
      </c>
      <c r="F421" s="13">
        <v>15000</v>
      </c>
      <c r="G421" s="13">
        <f t="shared" ref="G421:G427" si="44">F421</f>
        <v>15000</v>
      </c>
      <c r="H421" s="38">
        <f t="shared" ref="H421:H427" si="45">F421-G421</f>
        <v>0</v>
      </c>
      <c r="I421" s="37">
        <f t="shared" ref="I421:I427" si="46">H421/F421</f>
        <v>0</v>
      </c>
      <c r="J421" s="12"/>
    </row>
    <row r="422" spans="1:10" ht="25.5" x14ac:dyDescent="0.25">
      <c r="A422" s="14">
        <v>44280</v>
      </c>
      <c r="B422" s="14">
        <v>44834</v>
      </c>
      <c r="C422" s="10" t="s">
        <v>30</v>
      </c>
      <c r="D422" s="10" t="s">
        <v>9</v>
      </c>
      <c r="E422" s="10" t="s">
        <v>13</v>
      </c>
      <c r="F422" s="13">
        <v>22000</v>
      </c>
      <c r="G422" s="13">
        <f t="shared" si="44"/>
        <v>22000</v>
      </c>
      <c r="H422" s="38">
        <f t="shared" si="45"/>
        <v>0</v>
      </c>
      <c r="I422" s="37">
        <f t="shared" si="46"/>
        <v>0</v>
      </c>
      <c r="J422" s="12"/>
    </row>
    <row r="423" spans="1:10" ht="25.5" x14ac:dyDescent="0.25">
      <c r="A423" s="14">
        <v>44706</v>
      </c>
      <c r="B423" s="14">
        <v>44834</v>
      </c>
      <c r="C423" s="12" t="s">
        <v>92</v>
      </c>
      <c r="D423" s="11" t="s">
        <v>9</v>
      </c>
      <c r="E423" s="12" t="s">
        <v>710</v>
      </c>
      <c r="F423" s="13">
        <v>28700</v>
      </c>
      <c r="G423" s="13">
        <f t="shared" si="44"/>
        <v>28700</v>
      </c>
      <c r="H423" s="38">
        <f t="shared" si="45"/>
        <v>0</v>
      </c>
      <c r="I423" s="37">
        <f t="shared" si="46"/>
        <v>0</v>
      </c>
      <c r="J423" s="12"/>
    </row>
    <row r="424" spans="1:10" ht="25.5" x14ac:dyDescent="0.25">
      <c r="A424" s="14">
        <v>44721</v>
      </c>
      <c r="B424" s="14">
        <v>44843</v>
      </c>
      <c r="C424" s="12" t="s">
        <v>328</v>
      </c>
      <c r="D424" s="11" t="s">
        <v>9</v>
      </c>
      <c r="E424" s="12" t="s">
        <v>13</v>
      </c>
      <c r="F424" s="13">
        <v>9970</v>
      </c>
      <c r="G424" s="13">
        <f t="shared" si="44"/>
        <v>9970</v>
      </c>
      <c r="H424" s="38">
        <f t="shared" si="45"/>
        <v>0</v>
      </c>
      <c r="I424" s="37">
        <f t="shared" si="46"/>
        <v>0</v>
      </c>
      <c r="J424" s="12"/>
    </row>
    <row r="425" spans="1:10" x14ac:dyDescent="0.25">
      <c r="A425" s="14">
        <v>44804</v>
      </c>
      <c r="B425" s="14">
        <v>44848</v>
      </c>
      <c r="C425" s="12" t="s">
        <v>972</v>
      </c>
      <c r="D425" s="11" t="s">
        <v>10</v>
      </c>
      <c r="E425" s="12" t="s">
        <v>612</v>
      </c>
      <c r="F425" s="13">
        <v>1600</v>
      </c>
      <c r="G425" s="13">
        <f t="shared" si="44"/>
        <v>1600</v>
      </c>
      <c r="H425" s="38">
        <f t="shared" si="45"/>
        <v>0</v>
      </c>
      <c r="I425" s="37">
        <f t="shared" si="46"/>
        <v>0</v>
      </c>
      <c r="J425" s="12"/>
    </row>
    <row r="426" spans="1:10" ht="38.25" x14ac:dyDescent="0.25">
      <c r="A426" s="10" t="s">
        <v>711</v>
      </c>
      <c r="B426" s="10" t="s">
        <v>712</v>
      </c>
      <c r="C426" s="11" t="s">
        <v>55</v>
      </c>
      <c r="D426" s="11" t="s">
        <v>10</v>
      </c>
      <c r="E426" s="11" t="s">
        <v>56</v>
      </c>
      <c r="F426" s="13">
        <v>24000</v>
      </c>
      <c r="G426" s="13">
        <f t="shared" si="44"/>
        <v>24000</v>
      </c>
      <c r="H426" s="38">
        <f t="shared" si="45"/>
        <v>0</v>
      </c>
      <c r="I426" s="37">
        <f t="shared" si="46"/>
        <v>0</v>
      </c>
      <c r="J426" s="12"/>
    </row>
    <row r="427" spans="1:10" x14ac:dyDescent="0.25">
      <c r="A427" s="14">
        <v>44848</v>
      </c>
      <c r="B427" s="14">
        <v>44862</v>
      </c>
      <c r="C427" s="11" t="s">
        <v>713</v>
      </c>
      <c r="D427" s="10" t="s">
        <v>10</v>
      </c>
      <c r="E427" s="11" t="s">
        <v>714</v>
      </c>
      <c r="F427" s="13">
        <v>5250</v>
      </c>
      <c r="G427" s="13">
        <f t="shared" si="44"/>
        <v>5250</v>
      </c>
      <c r="H427" s="38">
        <f t="shared" si="45"/>
        <v>0</v>
      </c>
      <c r="I427" s="37">
        <f t="shared" si="46"/>
        <v>0</v>
      </c>
      <c r="J427" s="12"/>
    </row>
    <row r="428" spans="1:10" ht="25.5" x14ac:dyDescent="0.2">
      <c r="A428" s="18">
        <v>43265</v>
      </c>
      <c r="B428" s="18">
        <v>44871</v>
      </c>
      <c r="C428" s="21" t="s">
        <v>988</v>
      </c>
      <c r="D428" s="21" t="s">
        <v>9</v>
      </c>
      <c r="E428" s="21" t="s">
        <v>989</v>
      </c>
      <c r="F428" s="24">
        <v>24676</v>
      </c>
      <c r="G428" s="24">
        <v>24676</v>
      </c>
      <c r="H428" s="24">
        <f>(G428-F428)</f>
        <v>0</v>
      </c>
      <c r="I428" s="29">
        <f>IFERROR(+H428/G428,0)</f>
        <v>0</v>
      </c>
      <c r="J428" s="33"/>
    </row>
    <row r="429" spans="1:10" x14ac:dyDescent="0.25">
      <c r="A429" s="14">
        <v>44804</v>
      </c>
      <c r="B429" s="14">
        <v>44876</v>
      </c>
      <c r="C429" s="11" t="s">
        <v>971</v>
      </c>
      <c r="D429" s="10" t="s">
        <v>10</v>
      </c>
      <c r="E429" s="11" t="s">
        <v>545</v>
      </c>
      <c r="F429" s="13">
        <v>1920</v>
      </c>
      <c r="G429" s="13">
        <f t="shared" ref="G429:G435" si="47">F429</f>
        <v>1920</v>
      </c>
      <c r="H429" s="38">
        <f t="shared" ref="H429:H435" si="48">F429-G429</f>
        <v>0</v>
      </c>
      <c r="I429" s="37">
        <f t="shared" ref="I429:I435" si="49">H429/F429</f>
        <v>0</v>
      </c>
      <c r="J429" s="12"/>
    </row>
    <row r="430" spans="1:10" ht="25.5" x14ac:dyDescent="0.25">
      <c r="A430" s="14">
        <v>44706</v>
      </c>
      <c r="B430" s="14">
        <v>44880</v>
      </c>
      <c r="C430" s="12" t="s">
        <v>82</v>
      </c>
      <c r="D430" s="11" t="s">
        <v>9</v>
      </c>
      <c r="E430" s="12" t="s">
        <v>116</v>
      </c>
      <c r="F430" s="13">
        <v>130000</v>
      </c>
      <c r="G430" s="13">
        <f t="shared" si="47"/>
        <v>130000</v>
      </c>
      <c r="H430" s="38">
        <f t="shared" si="48"/>
        <v>0</v>
      </c>
      <c r="I430" s="37">
        <f t="shared" si="49"/>
        <v>0</v>
      </c>
      <c r="J430" s="12"/>
    </row>
    <row r="431" spans="1:10" ht="25.5" x14ac:dyDescent="0.25">
      <c r="A431" s="14">
        <v>44832</v>
      </c>
      <c r="B431" s="14">
        <v>44883</v>
      </c>
      <c r="C431" s="12" t="s">
        <v>130</v>
      </c>
      <c r="D431" s="11" t="s">
        <v>10</v>
      </c>
      <c r="E431" s="12" t="s">
        <v>715</v>
      </c>
      <c r="F431" s="13">
        <v>5517.16</v>
      </c>
      <c r="G431" s="13">
        <f t="shared" si="47"/>
        <v>5517.16</v>
      </c>
      <c r="H431" s="38">
        <f t="shared" si="48"/>
        <v>0</v>
      </c>
      <c r="I431" s="37">
        <f t="shared" si="49"/>
        <v>0</v>
      </c>
      <c r="J431" s="12"/>
    </row>
    <row r="432" spans="1:10" ht="25.5" x14ac:dyDescent="0.25">
      <c r="A432" s="10">
        <v>43083</v>
      </c>
      <c r="B432" s="10">
        <v>44889</v>
      </c>
      <c r="C432" s="12" t="s">
        <v>74</v>
      </c>
      <c r="D432" s="12" t="s">
        <v>9</v>
      </c>
      <c r="E432" s="12" t="s">
        <v>13</v>
      </c>
      <c r="F432" s="13">
        <v>71285.5</v>
      </c>
      <c r="G432" s="13">
        <f t="shared" si="47"/>
        <v>71285.5</v>
      </c>
      <c r="H432" s="38">
        <f t="shared" si="48"/>
        <v>0</v>
      </c>
      <c r="I432" s="37">
        <f t="shared" si="49"/>
        <v>0</v>
      </c>
      <c r="J432" s="12"/>
    </row>
    <row r="433" spans="1:10" ht="25.5" x14ac:dyDescent="0.25">
      <c r="A433" s="14">
        <v>44528</v>
      </c>
      <c r="B433" s="14">
        <v>44892</v>
      </c>
      <c r="C433" s="11" t="s">
        <v>716</v>
      </c>
      <c r="D433" s="10" t="s">
        <v>10</v>
      </c>
      <c r="E433" s="11" t="s">
        <v>717</v>
      </c>
      <c r="F433" s="13">
        <v>8694</v>
      </c>
      <c r="G433" s="13">
        <f t="shared" si="47"/>
        <v>8694</v>
      </c>
      <c r="H433" s="38">
        <f t="shared" si="48"/>
        <v>0</v>
      </c>
      <c r="I433" s="37">
        <f t="shared" si="49"/>
        <v>0</v>
      </c>
      <c r="J433" s="12"/>
    </row>
    <row r="434" spans="1:10" ht="25.5" x14ac:dyDescent="0.25">
      <c r="A434" s="10" t="s">
        <v>227</v>
      </c>
      <c r="B434" s="10" t="s">
        <v>718</v>
      </c>
      <c r="C434" s="11" t="s">
        <v>68</v>
      </c>
      <c r="D434" s="11" t="s">
        <v>9</v>
      </c>
      <c r="E434" s="11" t="s">
        <v>114</v>
      </c>
      <c r="F434" s="13">
        <v>13709</v>
      </c>
      <c r="G434" s="13">
        <f t="shared" si="47"/>
        <v>13709</v>
      </c>
      <c r="H434" s="38">
        <f t="shared" si="48"/>
        <v>0</v>
      </c>
      <c r="I434" s="37">
        <f t="shared" si="49"/>
        <v>0</v>
      </c>
      <c r="J434" s="12"/>
    </row>
    <row r="435" spans="1:10" ht="25.5" x14ac:dyDescent="0.25">
      <c r="A435" s="14">
        <v>44161</v>
      </c>
      <c r="B435" s="14">
        <v>44895</v>
      </c>
      <c r="C435" s="11" t="s">
        <v>291</v>
      </c>
      <c r="D435" s="12" t="s">
        <v>9</v>
      </c>
      <c r="E435" s="11" t="s">
        <v>13</v>
      </c>
      <c r="F435" s="13">
        <v>39880</v>
      </c>
      <c r="G435" s="13">
        <f t="shared" si="47"/>
        <v>39880</v>
      </c>
      <c r="H435" s="38">
        <f t="shared" si="48"/>
        <v>0</v>
      </c>
      <c r="I435" s="37">
        <f t="shared" si="49"/>
        <v>0</v>
      </c>
      <c r="J435" s="12"/>
    </row>
    <row r="436" spans="1:10" x14ac:dyDescent="0.25">
      <c r="A436" s="15">
        <v>44228</v>
      </c>
      <c r="B436" s="15">
        <v>44895</v>
      </c>
      <c r="C436" s="16" t="s">
        <v>941</v>
      </c>
      <c r="D436" s="16" t="s">
        <v>926</v>
      </c>
      <c r="E436" s="16" t="s">
        <v>937</v>
      </c>
      <c r="F436" s="17" t="s">
        <v>938</v>
      </c>
      <c r="G436" s="13">
        <v>5607</v>
      </c>
      <c r="H436" s="38">
        <f>IFERROR(F436-G436,0)</f>
        <v>0</v>
      </c>
      <c r="I436" s="37">
        <f>IFERROR(H436/F436,0)</f>
        <v>0</v>
      </c>
      <c r="J436" s="12"/>
    </row>
    <row r="437" spans="1:10" ht="25.5" x14ac:dyDescent="0.25">
      <c r="A437" s="10" t="s">
        <v>719</v>
      </c>
      <c r="B437" s="10" t="s">
        <v>718</v>
      </c>
      <c r="C437" s="11" t="s">
        <v>143</v>
      </c>
      <c r="D437" s="11" t="s">
        <v>10</v>
      </c>
      <c r="E437" s="11" t="s">
        <v>144</v>
      </c>
      <c r="F437" s="13">
        <v>8000</v>
      </c>
      <c r="G437" s="13">
        <f>F437</f>
        <v>8000</v>
      </c>
      <c r="H437" s="38">
        <f>F437-G437</f>
        <v>0</v>
      </c>
      <c r="I437" s="37">
        <f>H437/F437</f>
        <v>0</v>
      </c>
      <c r="J437" s="12"/>
    </row>
    <row r="438" spans="1:10" ht="25.5" x14ac:dyDescent="0.25">
      <c r="A438" s="10">
        <v>44084</v>
      </c>
      <c r="B438" s="34">
        <v>44909</v>
      </c>
      <c r="C438" s="11" t="s">
        <v>720</v>
      </c>
      <c r="D438" s="12" t="s">
        <v>9</v>
      </c>
      <c r="E438" s="11" t="s">
        <v>13</v>
      </c>
      <c r="F438" s="13">
        <v>11964</v>
      </c>
      <c r="G438" s="13">
        <f>F438</f>
        <v>11964</v>
      </c>
      <c r="H438" s="38">
        <f>F438-G438</f>
        <v>0</v>
      </c>
      <c r="I438" s="37">
        <f>H438/F438</f>
        <v>0</v>
      </c>
      <c r="J438" s="12"/>
    </row>
    <row r="439" spans="1:10" ht="25.5" x14ac:dyDescent="0.25">
      <c r="A439" s="14">
        <v>44385</v>
      </c>
      <c r="B439" s="14">
        <v>44909</v>
      </c>
      <c r="C439" s="10" t="s">
        <v>721</v>
      </c>
      <c r="D439" s="10" t="s">
        <v>9</v>
      </c>
      <c r="E439" s="10" t="s">
        <v>13</v>
      </c>
      <c r="F439" s="13">
        <v>4374</v>
      </c>
      <c r="G439" s="13">
        <f>F439</f>
        <v>4374</v>
      </c>
      <c r="H439" s="38">
        <f>F439-G439</f>
        <v>0</v>
      </c>
      <c r="I439" s="37">
        <f>H439/F439</f>
        <v>0</v>
      </c>
      <c r="J439" s="12"/>
    </row>
    <row r="440" spans="1:10" ht="25.5" x14ac:dyDescent="0.2">
      <c r="A440" s="18">
        <v>44547</v>
      </c>
      <c r="B440" s="18">
        <v>44911</v>
      </c>
      <c r="C440" s="21" t="s">
        <v>1002</v>
      </c>
      <c r="D440" s="21" t="s">
        <v>9</v>
      </c>
      <c r="E440" s="21" t="s">
        <v>1003</v>
      </c>
      <c r="F440" s="24">
        <v>1500</v>
      </c>
      <c r="G440" s="24">
        <v>1500</v>
      </c>
      <c r="H440" s="24">
        <f>(G440-F440)</f>
        <v>0</v>
      </c>
      <c r="I440" s="29">
        <f>IFERROR(+H440/G440,0)</f>
        <v>0</v>
      </c>
      <c r="J440" s="33"/>
    </row>
    <row r="441" spans="1:10" ht="25.5" x14ac:dyDescent="0.25">
      <c r="A441" s="14">
        <v>44875</v>
      </c>
      <c r="B441" s="14">
        <v>44916</v>
      </c>
      <c r="C441" s="11" t="s">
        <v>722</v>
      </c>
      <c r="D441" s="11" t="s">
        <v>9</v>
      </c>
      <c r="E441" s="12" t="s">
        <v>723</v>
      </c>
      <c r="F441" s="13">
        <v>9000</v>
      </c>
      <c r="G441" s="13">
        <f>F441</f>
        <v>9000</v>
      </c>
      <c r="H441" s="38">
        <f t="shared" ref="H441:H477" si="50">F441-G441</f>
        <v>0</v>
      </c>
      <c r="I441" s="37">
        <f>H441/F441</f>
        <v>0</v>
      </c>
      <c r="J441" s="12"/>
    </row>
    <row r="442" spans="1:10" x14ac:dyDescent="0.25">
      <c r="A442" s="14">
        <v>44851</v>
      </c>
      <c r="B442" s="14">
        <v>44920</v>
      </c>
      <c r="C442" s="11" t="s">
        <v>724</v>
      </c>
      <c r="D442" s="10" t="s">
        <v>11</v>
      </c>
      <c r="E442" s="11" t="s">
        <v>725</v>
      </c>
      <c r="F442" s="13">
        <v>6300</v>
      </c>
      <c r="G442" s="13">
        <f>F442</f>
        <v>6300</v>
      </c>
      <c r="H442" s="38">
        <f t="shared" si="50"/>
        <v>0</v>
      </c>
      <c r="I442" s="37">
        <f>H442/F442</f>
        <v>0</v>
      </c>
      <c r="J442" s="12"/>
    </row>
    <row r="443" spans="1:10" ht="25.5" x14ac:dyDescent="0.25">
      <c r="A443" s="14">
        <v>44523</v>
      </c>
      <c r="B443" s="14">
        <v>44925</v>
      </c>
      <c r="C443" s="11" t="s">
        <v>726</v>
      </c>
      <c r="D443" s="10" t="s">
        <v>10</v>
      </c>
      <c r="E443" s="11" t="s">
        <v>727</v>
      </c>
      <c r="F443" s="13">
        <v>14995</v>
      </c>
      <c r="G443" s="13">
        <f>F443</f>
        <v>14995</v>
      </c>
      <c r="H443" s="38">
        <f t="shared" si="50"/>
        <v>0</v>
      </c>
      <c r="I443" s="37">
        <f>H443/F443</f>
        <v>0</v>
      </c>
      <c r="J443" s="12"/>
    </row>
    <row r="444" spans="1:10" ht="25.5" x14ac:dyDescent="0.25">
      <c r="A444" s="10">
        <v>43111</v>
      </c>
      <c r="B444" s="10">
        <v>44926</v>
      </c>
      <c r="C444" s="12" t="s">
        <v>728</v>
      </c>
      <c r="D444" s="12" t="s">
        <v>9</v>
      </c>
      <c r="E444" s="12" t="s">
        <v>729</v>
      </c>
      <c r="F444" s="13">
        <v>12154</v>
      </c>
      <c r="G444" s="13">
        <f>F444</f>
        <v>12154</v>
      </c>
      <c r="H444" s="38">
        <f t="shared" si="50"/>
        <v>0</v>
      </c>
      <c r="I444" s="37">
        <f>H444/F444</f>
        <v>0</v>
      </c>
      <c r="J444" s="12"/>
    </row>
    <row r="445" spans="1:10" x14ac:dyDescent="0.25">
      <c r="A445" s="15">
        <v>44197</v>
      </c>
      <c r="B445" s="15">
        <v>44926</v>
      </c>
      <c r="C445" s="16" t="s">
        <v>942</v>
      </c>
      <c r="D445" s="16" t="s">
        <v>926</v>
      </c>
      <c r="E445" s="16" t="s">
        <v>927</v>
      </c>
      <c r="F445" s="17">
        <v>0</v>
      </c>
      <c r="G445" s="16">
        <v>13030</v>
      </c>
      <c r="H445" s="38">
        <f t="shared" si="50"/>
        <v>-13030</v>
      </c>
      <c r="I445" s="37">
        <f>IFERROR(H445/F445,0)</f>
        <v>0</v>
      </c>
      <c r="J445" s="12"/>
    </row>
    <row r="446" spans="1:10" ht="25.5" x14ac:dyDescent="0.25">
      <c r="A446" s="14">
        <v>44197</v>
      </c>
      <c r="B446" s="14">
        <v>44926</v>
      </c>
      <c r="C446" s="10" t="s">
        <v>730</v>
      </c>
      <c r="D446" s="10" t="s">
        <v>9</v>
      </c>
      <c r="E446" s="11" t="s">
        <v>731</v>
      </c>
      <c r="F446" s="13">
        <v>6950</v>
      </c>
      <c r="G446" s="13">
        <f t="shared" ref="G446:G455" si="51">F446</f>
        <v>6950</v>
      </c>
      <c r="H446" s="38">
        <f t="shared" si="50"/>
        <v>0</v>
      </c>
      <c r="I446" s="37">
        <f t="shared" ref="I446:I477" si="52">H446/F446</f>
        <v>0</v>
      </c>
      <c r="J446" s="12"/>
    </row>
    <row r="447" spans="1:10" ht="25.5" x14ac:dyDescent="0.25">
      <c r="A447" s="14">
        <v>44357</v>
      </c>
      <c r="B447" s="14">
        <v>44926</v>
      </c>
      <c r="C447" s="10" t="s">
        <v>157</v>
      </c>
      <c r="D447" s="10" t="s">
        <v>9</v>
      </c>
      <c r="E447" s="10" t="s">
        <v>13</v>
      </c>
      <c r="F447" s="13">
        <v>14956</v>
      </c>
      <c r="G447" s="13">
        <f t="shared" si="51"/>
        <v>14956</v>
      </c>
      <c r="H447" s="38">
        <f t="shared" si="50"/>
        <v>0</v>
      </c>
      <c r="I447" s="37">
        <f t="shared" si="52"/>
        <v>0</v>
      </c>
      <c r="J447" s="12"/>
    </row>
    <row r="448" spans="1:10" ht="38.25" x14ac:dyDescent="0.25">
      <c r="A448" s="14">
        <v>44455</v>
      </c>
      <c r="B448" s="14">
        <v>44926</v>
      </c>
      <c r="C448" s="11" t="s">
        <v>732</v>
      </c>
      <c r="D448" s="10" t="s">
        <v>11</v>
      </c>
      <c r="E448" s="11" t="s">
        <v>733</v>
      </c>
      <c r="F448" s="13">
        <v>25000</v>
      </c>
      <c r="G448" s="13">
        <f t="shared" si="51"/>
        <v>25000</v>
      </c>
      <c r="H448" s="38">
        <f t="shared" si="50"/>
        <v>0</v>
      </c>
      <c r="I448" s="37">
        <f t="shared" si="52"/>
        <v>0</v>
      </c>
      <c r="J448" s="12"/>
    </row>
    <row r="449" spans="1:10" ht="25.5" x14ac:dyDescent="0.25">
      <c r="A449" s="14">
        <v>44497</v>
      </c>
      <c r="B449" s="14">
        <v>44926</v>
      </c>
      <c r="C449" s="11" t="s">
        <v>734</v>
      </c>
      <c r="D449" s="10" t="s">
        <v>9</v>
      </c>
      <c r="E449" s="11" t="s">
        <v>735</v>
      </c>
      <c r="F449" s="13">
        <v>6400</v>
      </c>
      <c r="G449" s="13">
        <f t="shared" si="51"/>
        <v>6400</v>
      </c>
      <c r="H449" s="38">
        <f t="shared" si="50"/>
        <v>0</v>
      </c>
      <c r="I449" s="37">
        <f t="shared" si="52"/>
        <v>0</v>
      </c>
      <c r="J449" s="12"/>
    </row>
    <row r="450" spans="1:10" ht="25.5" x14ac:dyDescent="0.25">
      <c r="A450" s="14">
        <v>44497</v>
      </c>
      <c r="B450" s="14">
        <v>44926</v>
      </c>
      <c r="C450" s="11" t="s">
        <v>736</v>
      </c>
      <c r="D450" s="10" t="s">
        <v>9</v>
      </c>
      <c r="E450" s="11" t="s">
        <v>737</v>
      </c>
      <c r="F450" s="13">
        <v>25477</v>
      </c>
      <c r="G450" s="13">
        <f t="shared" si="51"/>
        <v>25477</v>
      </c>
      <c r="H450" s="38">
        <f t="shared" si="50"/>
        <v>0</v>
      </c>
      <c r="I450" s="37">
        <f t="shared" si="52"/>
        <v>0</v>
      </c>
      <c r="J450" s="12"/>
    </row>
    <row r="451" spans="1:10" ht="25.5" x14ac:dyDescent="0.25">
      <c r="A451" s="14">
        <v>44505</v>
      </c>
      <c r="B451" s="14">
        <v>44926</v>
      </c>
      <c r="C451" s="11" t="s">
        <v>738</v>
      </c>
      <c r="D451" s="10" t="s">
        <v>9</v>
      </c>
      <c r="E451" s="11" t="s">
        <v>739</v>
      </c>
      <c r="F451" s="13">
        <v>10043</v>
      </c>
      <c r="G451" s="13">
        <f t="shared" si="51"/>
        <v>10043</v>
      </c>
      <c r="H451" s="38">
        <f t="shared" si="50"/>
        <v>0</v>
      </c>
      <c r="I451" s="37">
        <f t="shared" si="52"/>
        <v>0</v>
      </c>
      <c r="J451" s="12"/>
    </row>
    <row r="452" spans="1:10" ht="25.5" x14ac:dyDescent="0.25">
      <c r="A452" s="14">
        <v>44526</v>
      </c>
      <c r="B452" s="14">
        <v>44926</v>
      </c>
      <c r="C452" s="11" t="s">
        <v>976</v>
      </c>
      <c r="D452" s="10" t="s">
        <v>9</v>
      </c>
      <c r="E452" s="11" t="s">
        <v>13</v>
      </c>
      <c r="F452" s="13">
        <v>1000</v>
      </c>
      <c r="G452" s="13">
        <f t="shared" si="51"/>
        <v>1000</v>
      </c>
      <c r="H452" s="38">
        <f t="shared" si="50"/>
        <v>0</v>
      </c>
      <c r="I452" s="37">
        <f t="shared" si="52"/>
        <v>0</v>
      </c>
      <c r="J452" s="12"/>
    </row>
    <row r="453" spans="1:10" ht="25.5" x14ac:dyDescent="0.25">
      <c r="A453" s="14">
        <v>44526</v>
      </c>
      <c r="B453" s="14">
        <v>44926</v>
      </c>
      <c r="C453" s="11" t="s">
        <v>740</v>
      </c>
      <c r="D453" s="10" t="s">
        <v>9</v>
      </c>
      <c r="E453" s="11" t="s">
        <v>13</v>
      </c>
      <c r="F453" s="13">
        <v>1000</v>
      </c>
      <c r="G453" s="13">
        <f t="shared" si="51"/>
        <v>1000</v>
      </c>
      <c r="H453" s="38">
        <f t="shared" si="50"/>
        <v>0</v>
      </c>
      <c r="I453" s="37">
        <f t="shared" si="52"/>
        <v>0</v>
      </c>
      <c r="J453" s="12"/>
    </row>
    <row r="454" spans="1:10" ht="25.5" x14ac:dyDescent="0.25">
      <c r="A454" s="14">
        <v>44526</v>
      </c>
      <c r="B454" s="14">
        <v>44926</v>
      </c>
      <c r="C454" s="10" t="s">
        <v>977</v>
      </c>
      <c r="D454" s="10" t="s">
        <v>9</v>
      </c>
      <c r="E454" s="11" t="s">
        <v>13</v>
      </c>
      <c r="F454" s="13">
        <v>1000</v>
      </c>
      <c r="G454" s="13">
        <f t="shared" si="51"/>
        <v>1000</v>
      </c>
      <c r="H454" s="38">
        <f t="shared" si="50"/>
        <v>0</v>
      </c>
      <c r="I454" s="37">
        <f t="shared" si="52"/>
        <v>0</v>
      </c>
      <c r="J454" s="12"/>
    </row>
    <row r="455" spans="1:10" ht="25.5" x14ac:dyDescent="0.25">
      <c r="A455" s="14">
        <v>44543</v>
      </c>
      <c r="B455" s="14">
        <v>44926</v>
      </c>
      <c r="C455" s="10" t="s">
        <v>635</v>
      </c>
      <c r="D455" s="10" t="s">
        <v>9</v>
      </c>
      <c r="E455" s="10" t="s">
        <v>741</v>
      </c>
      <c r="F455" s="13">
        <v>3190.4</v>
      </c>
      <c r="G455" s="13">
        <f t="shared" si="51"/>
        <v>3190.4</v>
      </c>
      <c r="H455" s="38">
        <f t="shared" si="50"/>
        <v>0</v>
      </c>
      <c r="I455" s="37">
        <f t="shared" si="52"/>
        <v>0</v>
      </c>
      <c r="J455" s="12"/>
    </row>
    <row r="456" spans="1:10" ht="25.5" x14ac:dyDescent="0.25">
      <c r="A456" s="14">
        <v>44558</v>
      </c>
      <c r="B456" s="14">
        <v>44926</v>
      </c>
      <c r="C456" s="10" t="s">
        <v>957</v>
      </c>
      <c r="D456" s="10" t="s">
        <v>33</v>
      </c>
      <c r="E456" s="10" t="s">
        <v>89</v>
      </c>
      <c r="F456" s="13">
        <v>95000</v>
      </c>
      <c r="G456" s="13">
        <v>95958.12</v>
      </c>
      <c r="H456" s="38">
        <f t="shared" si="50"/>
        <v>-958.11999999999534</v>
      </c>
      <c r="I456" s="37">
        <f t="shared" si="52"/>
        <v>-1.0085473684210478E-2</v>
      </c>
      <c r="J456" s="12"/>
    </row>
    <row r="457" spans="1:10" ht="25.5" x14ac:dyDescent="0.25">
      <c r="A457" s="10" t="s">
        <v>551</v>
      </c>
      <c r="B457" s="10" t="s">
        <v>742</v>
      </c>
      <c r="C457" s="11" t="s">
        <v>27</v>
      </c>
      <c r="D457" s="11" t="s">
        <v>9</v>
      </c>
      <c r="E457" s="11" t="s">
        <v>743</v>
      </c>
      <c r="F457" s="13">
        <v>2300000</v>
      </c>
      <c r="G457" s="13">
        <v>2318795</v>
      </c>
      <c r="H457" s="38">
        <f t="shared" si="50"/>
        <v>-18795</v>
      </c>
      <c r="I457" s="37">
        <f t="shared" si="52"/>
        <v>-8.1717391304347818E-3</v>
      </c>
      <c r="J457" s="12"/>
    </row>
    <row r="458" spans="1:10" ht="25.5" x14ac:dyDescent="0.25">
      <c r="A458" s="14">
        <v>44561</v>
      </c>
      <c r="B458" s="14">
        <v>44926</v>
      </c>
      <c r="C458" s="10" t="s">
        <v>67</v>
      </c>
      <c r="D458" s="10" t="s">
        <v>9</v>
      </c>
      <c r="E458" s="10" t="s">
        <v>93</v>
      </c>
      <c r="F458" s="13">
        <v>890000</v>
      </c>
      <c r="G458" s="13">
        <v>893425</v>
      </c>
      <c r="H458" s="38">
        <f t="shared" si="50"/>
        <v>-3425</v>
      </c>
      <c r="I458" s="37">
        <f t="shared" si="52"/>
        <v>-3.848314606741573E-3</v>
      </c>
      <c r="J458" s="12"/>
    </row>
    <row r="459" spans="1:10" x14ac:dyDescent="0.25">
      <c r="A459" s="10" t="s">
        <v>566</v>
      </c>
      <c r="B459" s="10" t="s">
        <v>742</v>
      </c>
      <c r="C459" s="11" t="s">
        <v>22</v>
      </c>
      <c r="D459" s="11" t="s">
        <v>47</v>
      </c>
      <c r="E459" s="11" t="s">
        <v>23</v>
      </c>
      <c r="F459" s="13">
        <v>4910.2</v>
      </c>
      <c r="G459" s="13">
        <f t="shared" ref="G459:G467" si="53">F459</f>
        <v>4910.2</v>
      </c>
      <c r="H459" s="38">
        <f t="shared" si="50"/>
        <v>0</v>
      </c>
      <c r="I459" s="37">
        <f t="shared" si="52"/>
        <v>0</v>
      </c>
      <c r="J459" s="12"/>
    </row>
    <row r="460" spans="1:10" x14ac:dyDescent="0.25">
      <c r="A460" s="14">
        <v>44562</v>
      </c>
      <c r="B460" s="14">
        <v>44926</v>
      </c>
      <c r="C460" s="12" t="s">
        <v>75</v>
      </c>
      <c r="D460" s="10" t="s">
        <v>10</v>
      </c>
      <c r="E460" s="11" t="s">
        <v>744</v>
      </c>
      <c r="F460" s="13">
        <v>900</v>
      </c>
      <c r="G460" s="13">
        <f t="shared" si="53"/>
        <v>900</v>
      </c>
      <c r="H460" s="38">
        <f t="shared" si="50"/>
        <v>0</v>
      </c>
      <c r="I460" s="37">
        <f t="shared" si="52"/>
        <v>0</v>
      </c>
      <c r="J460" s="12"/>
    </row>
    <row r="461" spans="1:10" x14ac:dyDescent="0.25">
      <c r="A461" s="14">
        <v>44564</v>
      </c>
      <c r="B461" s="14">
        <v>44926</v>
      </c>
      <c r="C461" s="11" t="s">
        <v>959</v>
      </c>
      <c r="D461" s="11" t="s">
        <v>11</v>
      </c>
      <c r="E461" s="11" t="s">
        <v>52</v>
      </c>
      <c r="F461" s="13">
        <v>16100</v>
      </c>
      <c r="G461" s="13">
        <f t="shared" si="53"/>
        <v>16100</v>
      </c>
      <c r="H461" s="38">
        <f t="shared" si="50"/>
        <v>0</v>
      </c>
      <c r="I461" s="37">
        <f t="shared" si="52"/>
        <v>0</v>
      </c>
      <c r="J461" s="12"/>
    </row>
    <row r="462" spans="1:10" x14ac:dyDescent="0.25">
      <c r="A462" s="14">
        <v>44564</v>
      </c>
      <c r="B462" s="14">
        <v>44926</v>
      </c>
      <c r="C462" s="11" t="s">
        <v>955</v>
      </c>
      <c r="D462" s="11" t="s">
        <v>47</v>
      </c>
      <c r="E462" s="11" t="s">
        <v>48</v>
      </c>
      <c r="F462" s="13">
        <v>17650</v>
      </c>
      <c r="G462" s="13">
        <f t="shared" si="53"/>
        <v>17650</v>
      </c>
      <c r="H462" s="38">
        <f t="shared" si="50"/>
        <v>0</v>
      </c>
      <c r="I462" s="37">
        <f t="shared" si="52"/>
        <v>0</v>
      </c>
      <c r="J462" s="12"/>
    </row>
    <row r="463" spans="1:10" x14ac:dyDescent="0.25">
      <c r="A463" s="14">
        <v>44564</v>
      </c>
      <c r="B463" s="14">
        <v>44926</v>
      </c>
      <c r="C463" s="11" t="s">
        <v>65</v>
      </c>
      <c r="D463" s="11" t="s">
        <v>47</v>
      </c>
      <c r="E463" s="11" t="s">
        <v>66</v>
      </c>
      <c r="F463" s="13">
        <v>18600</v>
      </c>
      <c r="G463" s="13">
        <f t="shared" si="53"/>
        <v>18600</v>
      </c>
      <c r="H463" s="38">
        <f t="shared" si="50"/>
        <v>0</v>
      </c>
      <c r="I463" s="37">
        <f t="shared" si="52"/>
        <v>0</v>
      </c>
      <c r="J463" s="12"/>
    </row>
    <row r="464" spans="1:10" ht="25.5" x14ac:dyDescent="0.25">
      <c r="A464" s="14">
        <v>44574</v>
      </c>
      <c r="B464" s="14">
        <v>44926</v>
      </c>
      <c r="C464" s="12" t="s">
        <v>112</v>
      </c>
      <c r="D464" s="11" t="s">
        <v>9</v>
      </c>
      <c r="E464" s="12" t="s">
        <v>13</v>
      </c>
      <c r="F464" s="13">
        <v>2493</v>
      </c>
      <c r="G464" s="13">
        <f t="shared" si="53"/>
        <v>2493</v>
      </c>
      <c r="H464" s="38">
        <f t="shared" si="50"/>
        <v>0</v>
      </c>
      <c r="I464" s="37">
        <f t="shared" si="52"/>
        <v>0</v>
      </c>
      <c r="J464" s="12"/>
    </row>
    <row r="465" spans="1:10" ht="25.5" x14ac:dyDescent="0.25">
      <c r="A465" s="14">
        <v>44602</v>
      </c>
      <c r="B465" s="14">
        <v>44926</v>
      </c>
      <c r="C465" s="12" t="s">
        <v>745</v>
      </c>
      <c r="D465" s="11" t="s">
        <v>9</v>
      </c>
      <c r="E465" s="12" t="s">
        <v>13</v>
      </c>
      <c r="F465" s="13">
        <v>95850</v>
      </c>
      <c r="G465" s="13">
        <f t="shared" si="53"/>
        <v>95850</v>
      </c>
      <c r="H465" s="38">
        <f t="shared" si="50"/>
        <v>0</v>
      </c>
      <c r="I465" s="37">
        <f t="shared" si="52"/>
        <v>0</v>
      </c>
      <c r="J465" s="12"/>
    </row>
    <row r="466" spans="1:10" ht="25.5" x14ac:dyDescent="0.25">
      <c r="A466" s="14">
        <v>44607</v>
      </c>
      <c r="B466" s="14">
        <v>44926</v>
      </c>
      <c r="C466" s="12" t="s">
        <v>973</v>
      </c>
      <c r="D466" s="11" t="s">
        <v>9</v>
      </c>
      <c r="E466" s="12" t="s">
        <v>294</v>
      </c>
      <c r="F466" s="13">
        <v>67452</v>
      </c>
      <c r="G466" s="13">
        <f t="shared" si="53"/>
        <v>67452</v>
      </c>
      <c r="H466" s="38">
        <f t="shared" si="50"/>
        <v>0</v>
      </c>
      <c r="I466" s="37">
        <f t="shared" si="52"/>
        <v>0</v>
      </c>
      <c r="J466" s="12"/>
    </row>
    <row r="467" spans="1:10" ht="25.5" x14ac:dyDescent="0.25">
      <c r="A467" s="14">
        <v>44607</v>
      </c>
      <c r="B467" s="14">
        <v>44926</v>
      </c>
      <c r="C467" s="12" t="s">
        <v>64</v>
      </c>
      <c r="D467" s="11" t="s">
        <v>9</v>
      </c>
      <c r="E467" s="12" t="s">
        <v>106</v>
      </c>
      <c r="F467" s="13">
        <v>159137</v>
      </c>
      <c r="G467" s="13">
        <f t="shared" si="53"/>
        <v>159137</v>
      </c>
      <c r="H467" s="38">
        <f t="shared" si="50"/>
        <v>0</v>
      </c>
      <c r="I467" s="37">
        <f t="shared" si="52"/>
        <v>0</v>
      </c>
      <c r="J467" s="12"/>
    </row>
    <row r="468" spans="1:10" ht="25.5" x14ac:dyDescent="0.25">
      <c r="A468" s="14">
        <v>44621</v>
      </c>
      <c r="B468" s="14">
        <v>44926</v>
      </c>
      <c r="C468" s="11" t="s">
        <v>960</v>
      </c>
      <c r="D468" s="11" t="s">
        <v>9</v>
      </c>
      <c r="E468" s="11" t="s">
        <v>746</v>
      </c>
      <c r="F468" s="13">
        <f>900*75</f>
        <v>67500</v>
      </c>
      <c r="G468" s="13">
        <v>62012.97</v>
      </c>
      <c r="H468" s="38">
        <f t="shared" si="50"/>
        <v>5487.0299999999988</v>
      </c>
      <c r="I468" s="37">
        <f t="shared" si="52"/>
        <v>8.1289333333333311E-2</v>
      </c>
      <c r="J468" s="12"/>
    </row>
    <row r="469" spans="1:10" ht="25.5" x14ac:dyDescent="0.25">
      <c r="A469" s="14">
        <v>44705</v>
      </c>
      <c r="B469" s="14">
        <v>44926</v>
      </c>
      <c r="C469" s="12" t="s">
        <v>747</v>
      </c>
      <c r="D469" s="11" t="s">
        <v>9</v>
      </c>
      <c r="E469" s="12" t="s">
        <v>13</v>
      </c>
      <c r="F469" s="13">
        <v>8400</v>
      </c>
      <c r="G469" s="13">
        <f t="shared" ref="G469:G477" si="54">F469</f>
        <v>8400</v>
      </c>
      <c r="H469" s="38">
        <f t="shared" si="50"/>
        <v>0</v>
      </c>
      <c r="I469" s="37">
        <f t="shared" si="52"/>
        <v>0</v>
      </c>
      <c r="J469" s="12"/>
    </row>
    <row r="470" spans="1:10" ht="25.5" x14ac:dyDescent="0.25">
      <c r="A470" s="14">
        <v>44785</v>
      </c>
      <c r="B470" s="14">
        <v>44926</v>
      </c>
      <c r="C470" s="12" t="s">
        <v>92</v>
      </c>
      <c r="D470" s="11" t="s">
        <v>9</v>
      </c>
      <c r="E470" s="12" t="s">
        <v>748</v>
      </c>
      <c r="F470" s="13">
        <v>110450</v>
      </c>
      <c r="G470" s="13">
        <f t="shared" si="54"/>
        <v>110450</v>
      </c>
      <c r="H470" s="38">
        <f t="shared" si="50"/>
        <v>0</v>
      </c>
      <c r="I470" s="37">
        <f t="shared" si="52"/>
        <v>0</v>
      </c>
      <c r="J470" s="12"/>
    </row>
    <row r="471" spans="1:10" ht="25.5" x14ac:dyDescent="0.25">
      <c r="A471" s="14">
        <v>44825</v>
      </c>
      <c r="B471" s="14">
        <v>44926</v>
      </c>
      <c r="C471" s="10" t="s">
        <v>24</v>
      </c>
      <c r="D471" s="14" t="s">
        <v>9</v>
      </c>
      <c r="E471" s="10" t="s">
        <v>477</v>
      </c>
      <c r="F471" s="13">
        <v>14100</v>
      </c>
      <c r="G471" s="13">
        <f t="shared" si="54"/>
        <v>14100</v>
      </c>
      <c r="H471" s="38">
        <f t="shared" si="50"/>
        <v>0</v>
      </c>
      <c r="I471" s="37">
        <f t="shared" si="52"/>
        <v>0</v>
      </c>
      <c r="J471" s="12"/>
    </row>
    <row r="472" spans="1:10" ht="25.5" x14ac:dyDescent="0.25">
      <c r="A472" s="14">
        <v>44858</v>
      </c>
      <c r="B472" s="14">
        <v>44926</v>
      </c>
      <c r="C472" s="11" t="s">
        <v>749</v>
      </c>
      <c r="D472" s="11" t="s">
        <v>9</v>
      </c>
      <c r="E472" s="12" t="s">
        <v>750</v>
      </c>
      <c r="F472" s="13">
        <v>102853.20000000001</v>
      </c>
      <c r="G472" s="13">
        <f t="shared" si="54"/>
        <v>102853.20000000001</v>
      </c>
      <c r="H472" s="38">
        <f t="shared" si="50"/>
        <v>0</v>
      </c>
      <c r="I472" s="37">
        <f t="shared" si="52"/>
        <v>0</v>
      </c>
      <c r="J472" s="12"/>
    </row>
    <row r="473" spans="1:10" ht="25.5" x14ac:dyDescent="0.25">
      <c r="A473" s="14">
        <v>44886</v>
      </c>
      <c r="B473" s="14">
        <v>44926</v>
      </c>
      <c r="C473" s="11" t="s">
        <v>27</v>
      </c>
      <c r="D473" s="11" t="s">
        <v>9</v>
      </c>
      <c r="E473" s="12" t="s">
        <v>751</v>
      </c>
      <c r="F473" s="13">
        <v>37587.11</v>
      </c>
      <c r="G473" s="13">
        <f t="shared" si="54"/>
        <v>37587.11</v>
      </c>
      <c r="H473" s="38">
        <f t="shared" si="50"/>
        <v>0</v>
      </c>
      <c r="I473" s="37">
        <f t="shared" si="52"/>
        <v>0</v>
      </c>
      <c r="J473" s="12"/>
    </row>
    <row r="474" spans="1:10" ht="25.5" x14ac:dyDescent="0.25">
      <c r="A474" s="14">
        <v>44544</v>
      </c>
      <c r="B474" s="14">
        <v>44927</v>
      </c>
      <c r="C474" s="10" t="s">
        <v>747</v>
      </c>
      <c r="D474" s="10" t="s">
        <v>9</v>
      </c>
      <c r="E474" s="11" t="s">
        <v>13</v>
      </c>
      <c r="F474" s="13">
        <v>38634</v>
      </c>
      <c r="G474" s="13">
        <f t="shared" si="54"/>
        <v>38634</v>
      </c>
      <c r="H474" s="38">
        <f t="shared" si="50"/>
        <v>0</v>
      </c>
      <c r="I474" s="37">
        <f t="shared" si="52"/>
        <v>0</v>
      </c>
      <c r="J474" s="12"/>
    </row>
    <row r="475" spans="1:10" ht="25.5" x14ac:dyDescent="0.25">
      <c r="A475" s="10" t="s">
        <v>752</v>
      </c>
      <c r="B475" s="10" t="s">
        <v>753</v>
      </c>
      <c r="C475" s="11" t="s">
        <v>291</v>
      </c>
      <c r="D475" s="11" t="s">
        <v>9</v>
      </c>
      <c r="E475" s="12" t="s">
        <v>13</v>
      </c>
      <c r="F475" s="13">
        <v>83694.149999999994</v>
      </c>
      <c r="G475" s="13">
        <f t="shared" si="54"/>
        <v>83694.149999999994</v>
      </c>
      <c r="H475" s="38">
        <f t="shared" si="50"/>
        <v>0</v>
      </c>
      <c r="I475" s="37">
        <f t="shared" si="52"/>
        <v>0</v>
      </c>
      <c r="J475" s="12"/>
    </row>
    <row r="476" spans="1:10" ht="25.5" x14ac:dyDescent="0.25">
      <c r="A476" s="10">
        <v>44733</v>
      </c>
      <c r="B476" s="10">
        <v>44941</v>
      </c>
      <c r="C476" s="11" t="s">
        <v>754</v>
      </c>
      <c r="D476" s="11" t="s">
        <v>9</v>
      </c>
      <c r="E476" s="12" t="s">
        <v>13</v>
      </c>
      <c r="F476" s="13">
        <v>4400</v>
      </c>
      <c r="G476" s="13">
        <f t="shared" si="54"/>
        <v>4400</v>
      </c>
      <c r="H476" s="38">
        <f t="shared" si="50"/>
        <v>0</v>
      </c>
      <c r="I476" s="37">
        <f t="shared" si="52"/>
        <v>0</v>
      </c>
      <c r="J476" s="12"/>
    </row>
    <row r="477" spans="1:10" ht="25.5" x14ac:dyDescent="0.25">
      <c r="A477" s="10" t="s">
        <v>381</v>
      </c>
      <c r="B477" s="10" t="s">
        <v>755</v>
      </c>
      <c r="C477" s="11" t="s">
        <v>756</v>
      </c>
      <c r="D477" s="11" t="s">
        <v>9</v>
      </c>
      <c r="E477" s="12" t="s">
        <v>13</v>
      </c>
      <c r="F477" s="13">
        <v>4488</v>
      </c>
      <c r="G477" s="13">
        <f t="shared" si="54"/>
        <v>4488</v>
      </c>
      <c r="H477" s="38">
        <f t="shared" si="50"/>
        <v>0</v>
      </c>
      <c r="I477" s="37">
        <f t="shared" si="52"/>
        <v>0</v>
      </c>
      <c r="J477" s="12"/>
    </row>
    <row r="478" spans="1:10" x14ac:dyDescent="0.2">
      <c r="A478" s="18">
        <v>44228</v>
      </c>
      <c r="B478" s="18">
        <v>44957</v>
      </c>
      <c r="C478" s="21" t="s">
        <v>982</v>
      </c>
      <c r="D478" s="21" t="s">
        <v>926</v>
      </c>
      <c r="E478" s="21" t="s">
        <v>983</v>
      </c>
      <c r="F478" s="26" t="s">
        <v>938</v>
      </c>
      <c r="G478" s="24">
        <v>21119.69</v>
      </c>
      <c r="H478" s="24">
        <f>IFERROR(G478-F478,0)</f>
        <v>0</v>
      </c>
      <c r="I478" s="29">
        <f>IFERROR(+H478/G478,0)</f>
        <v>0</v>
      </c>
      <c r="J478" s="33"/>
    </row>
    <row r="479" spans="1:10" ht="25.5" x14ac:dyDescent="0.25">
      <c r="A479" s="15">
        <v>44825</v>
      </c>
      <c r="B479" s="15">
        <v>44957</v>
      </c>
      <c r="C479" s="16" t="s">
        <v>943</v>
      </c>
      <c r="D479" s="16" t="s">
        <v>9</v>
      </c>
      <c r="E479" s="16" t="s">
        <v>944</v>
      </c>
      <c r="F479" s="17" t="s">
        <v>938</v>
      </c>
      <c r="G479" s="16">
        <v>2210</v>
      </c>
      <c r="H479" s="38">
        <f>IFERROR(F479-G479,0)</f>
        <v>0</v>
      </c>
      <c r="I479" s="37">
        <f>IFERROR(H479/F479,0)</f>
        <v>0</v>
      </c>
      <c r="J479" s="12"/>
    </row>
    <row r="480" spans="1:10" ht="25.5" x14ac:dyDescent="0.25">
      <c r="A480" s="10">
        <v>44927</v>
      </c>
      <c r="B480" s="10">
        <v>44957</v>
      </c>
      <c r="C480" s="11" t="s">
        <v>757</v>
      </c>
      <c r="D480" s="11" t="s">
        <v>9</v>
      </c>
      <c r="E480" s="12" t="s">
        <v>758</v>
      </c>
      <c r="F480" s="13">
        <v>14900</v>
      </c>
      <c r="G480" s="13">
        <f>F480</f>
        <v>14900</v>
      </c>
      <c r="H480" s="38">
        <f>F480-G480</f>
        <v>0</v>
      </c>
      <c r="I480" s="37">
        <f>H480/F480</f>
        <v>0</v>
      </c>
      <c r="J480" s="12"/>
    </row>
    <row r="481" spans="1:10" ht="38.25" x14ac:dyDescent="0.25">
      <c r="A481" s="14">
        <v>44953</v>
      </c>
      <c r="B481" s="10">
        <v>44957</v>
      </c>
      <c r="C481" s="11" t="s">
        <v>548</v>
      </c>
      <c r="D481" s="11" t="s">
        <v>10</v>
      </c>
      <c r="E481" s="12" t="s">
        <v>579</v>
      </c>
      <c r="F481" s="13">
        <v>640</v>
      </c>
      <c r="G481" s="13">
        <f>F481</f>
        <v>640</v>
      </c>
      <c r="H481" s="38">
        <f>F481-G481</f>
        <v>0</v>
      </c>
      <c r="I481" s="37">
        <f>H481/F481</f>
        <v>0</v>
      </c>
      <c r="J481" s="12"/>
    </row>
    <row r="482" spans="1:10" ht="25.5" x14ac:dyDescent="0.2">
      <c r="A482" s="18">
        <v>44961</v>
      </c>
      <c r="B482" s="18">
        <v>44968</v>
      </c>
      <c r="C482" s="21" t="s">
        <v>1048</v>
      </c>
      <c r="D482" s="21" t="s">
        <v>9</v>
      </c>
      <c r="E482" s="21" t="s">
        <v>1049</v>
      </c>
      <c r="F482" s="24">
        <v>1500</v>
      </c>
      <c r="G482" s="24">
        <v>1500</v>
      </c>
      <c r="H482" s="24">
        <f>(G482-F482)</f>
        <v>0</v>
      </c>
      <c r="I482" s="29">
        <f>IFERROR(+H482/G482,0)</f>
        <v>0</v>
      </c>
      <c r="J482" s="33"/>
    </row>
    <row r="483" spans="1:10" ht="25.5" x14ac:dyDescent="0.25">
      <c r="A483" s="10">
        <v>44910</v>
      </c>
      <c r="B483" s="10">
        <v>44972</v>
      </c>
      <c r="C483" s="11" t="s">
        <v>749</v>
      </c>
      <c r="D483" s="11" t="s">
        <v>9</v>
      </c>
      <c r="E483" s="12" t="s">
        <v>759</v>
      </c>
      <c r="F483" s="13">
        <v>95461.200000000012</v>
      </c>
      <c r="G483" s="13">
        <f>F483</f>
        <v>95461.200000000012</v>
      </c>
      <c r="H483" s="38">
        <f>F483-G483</f>
        <v>0</v>
      </c>
      <c r="I483" s="37">
        <f>H483/F483</f>
        <v>0</v>
      </c>
      <c r="J483" s="12"/>
    </row>
    <row r="484" spans="1:10" ht="25.5" x14ac:dyDescent="0.25">
      <c r="A484" s="10" t="s">
        <v>760</v>
      </c>
      <c r="B484" s="10">
        <v>44975</v>
      </c>
      <c r="C484" s="11" t="s">
        <v>44</v>
      </c>
      <c r="D484" s="11" t="s">
        <v>9</v>
      </c>
      <c r="E484" s="12" t="s">
        <v>45</v>
      </c>
      <c r="F484" s="13">
        <v>0</v>
      </c>
      <c r="G484" s="13">
        <f>F484</f>
        <v>0</v>
      </c>
      <c r="H484" s="38">
        <f>F484-G484</f>
        <v>0</v>
      </c>
      <c r="I484" s="37">
        <v>0</v>
      </c>
      <c r="J484" s="12"/>
    </row>
    <row r="485" spans="1:10" ht="25.5" x14ac:dyDescent="0.25">
      <c r="A485" s="14">
        <v>44980</v>
      </c>
      <c r="B485" s="14">
        <v>44981</v>
      </c>
      <c r="C485" s="10" t="s">
        <v>635</v>
      </c>
      <c r="D485" s="11" t="s">
        <v>10</v>
      </c>
      <c r="E485" s="11" t="s">
        <v>761</v>
      </c>
      <c r="F485" s="13">
        <v>1880</v>
      </c>
      <c r="G485" s="13">
        <f>F485</f>
        <v>1880</v>
      </c>
      <c r="H485" s="38">
        <f>F485-G485</f>
        <v>0</v>
      </c>
      <c r="I485" s="37">
        <f>H485/F485</f>
        <v>0</v>
      </c>
      <c r="J485" s="12"/>
    </row>
    <row r="486" spans="1:10" ht="25.5" x14ac:dyDescent="0.25">
      <c r="A486" s="14">
        <v>44175</v>
      </c>
      <c r="B486" s="14">
        <v>44984</v>
      </c>
      <c r="C486" s="10" t="s">
        <v>74</v>
      </c>
      <c r="D486" s="12" t="s">
        <v>9</v>
      </c>
      <c r="E486" s="11" t="s">
        <v>13</v>
      </c>
      <c r="F486" s="13">
        <v>75274</v>
      </c>
      <c r="G486" s="13">
        <f>F486</f>
        <v>75274</v>
      </c>
      <c r="H486" s="38">
        <f>F486-G486</f>
        <v>0</v>
      </c>
      <c r="I486" s="37">
        <f>H486/F486</f>
        <v>0</v>
      </c>
      <c r="J486" s="12"/>
    </row>
    <row r="487" spans="1:10" x14ac:dyDescent="0.25">
      <c r="A487" s="15">
        <v>44228</v>
      </c>
      <c r="B487" s="15">
        <v>44985</v>
      </c>
      <c r="C487" s="16" t="s">
        <v>945</v>
      </c>
      <c r="D487" s="16" t="s">
        <v>926</v>
      </c>
      <c r="E487" s="16" t="s">
        <v>937</v>
      </c>
      <c r="F487" s="17" t="s">
        <v>938</v>
      </c>
      <c r="G487" s="13">
        <v>25075</v>
      </c>
      <c r="H487" s="38">
        <f>IFERROR(F487-G487,0)</f>
        <v>0</v>
      </c>
      <c r="I487" s="37">
        <f>IFERROR(H487/F487,0)</f>
        <v>0</v>
      </c>
      <c r="J487" s="12"/>
    </row>
    <row r="488" spans="1:10" x14ac:dyDescent="0.25">
      <c r="A488" s="15">
        <v>44228</v>
      </c>
      <c r="B488" s="15">
        <v>44985</v>
      </c>
      <c r="C488" s="16" t="s">
        <v>946</v>
      </c>
      <c r="D488" s="16" t="s">
        <v>926</v>
      </c>
      <c r="E488" s="16" t="s">
        <v>927</v>
      </c>
      <c r="F488" s="17" t="s">
        <v>938</v>
      </c>
      <c r="G488" s="13">
        <f>13935+650</f>
        <v>14585</v>
      </c>
      <c r="H488" s="38">
        <f>IFERROR(F488-G488,0)</f>
        <v>0</v>
      </c>
      <c r="I488" s="37">
        <f>IFERROR(H488/F488,0)</f>
        <v>0</v>
      </c>
      <c r="J488" s="12"/>
    </row>
    <row r="489" spans="1:10" x14ac:dyDescent="0.25">
      <c r="A489" s="15">
        <v>44228</v>
      </c>
      <c r="B489" s="15">
        <v>44985</v>
      </c>
      <c r="C489" s="16" t="s">
        <v>947</v>
      </c>
      <c r="D489" s="16" t="s">
        <v>926</v>
      </c>
      <c r="E489" s="16" t="s">
        <v>927</v>
      </c>
      <c r="F489" s="17" t="s">
        <v>938</v>
      </c>
      <c r="G489" s="13">
        <f>14700.9+2050</f>
        <v>16750.900000000001</v>
      </c>
      <c r="H489" s="38">
        <f>IFERROR(F489-G489,0)</f>
        <v>0</v>
      </c>
      <c r="I489" s="37">
        <f>IFERROR(H489/F489,0)</f>
        <v>0</v>
      </c>
      <c r="J489" s="12"/>
    </row>
    <row r="490" spans="1:10" ht="25.5" x14ac:dyDescent="0.25">
      <c r="A490" s="14">
        <v>44621</v>
      </c>
      <c r="B490" s="14">
        <v>44985</v>
      </c>
      <c r="C490" s="12" t="s">
        <v>71</v>
      </c>
      <c r="D490" s="11" t="s">
        <v>9</v>
      </c>
      <c r="E490" s="12" t="s">
        <v>578</v>
      </c>
      <c r="F490" s="13">
        <v>14500</v>
      </c>
      <c r="G490" s="13">
        <f>F490</f>
        <v>14500</v>
      </c>
      <c r="H490" s="38">
        <f>F490-G490</f>
        <v>0</v>
      </c>
      <c r="I490" s="37">
        <f>H490/F490</f>
        <v>0</v>
      </c>
      <c r="J490" s="12"/>
    </row>
    <row r="491" spans="1:10" ht="25.5" x14ac:dyDescent="0.2">
      <c r="A491" s="18">
        <v>44835</v>
      </c>
      <c r="B491" s="18">
        <v>44985</v>
      </c>
      <c r="C491" s="21" t="s">
        <v>1015</v>
      </c>
      <c r="D491" s="21" t="s">
        <v>9</v>
      </c>
      <c r="E491" s="21" t="s">
        <v>1016</v>
      </c>
      <c r="F491" s="24">
        <v>2493</v>
      </c>
      <c r="G491" s="24">
        <v>2493</v>
      </c>
      <c r="H491" s="24">
        <f>(G491-F491)</f>
        <v>0</v>
      </c>
      <c r="I491" s="29">
        <f>IFERROR(+H491/G491,0)</f>
        <v>0</v>
      </c>
      <c r="J491" s="33"/>
    </row>
    <row r="492" spans="1:10" ht="25.5" x14ac:dyDescent="0.2">
      <c r="A492" s="18">
        <v>44896</v>
      </c>
      <c r="B492" s="18">
        <v>44985</v>
      </c>
      <c r="C492" s="21" t="s">
        <v>1009</v>
      </c>
      <c r="D492" s="21" t="s">
        <v>9</v>
      </c>
      <c r="E492" s="21" t="s">
        <v>1010</v>
      </c>
      <c r="F492" s="24">
        <v>0</v>
      </c>
      <c r="G492" s="24">
        <v>2243</v>
      </c>
      <c r="H492" s="24">
        <f>(G492-F492)</f>
        <v>2243</v>
      </c>
      <c r="I492" s="29">
        <f>IFERROR(+H492/G492,0)</f>
        <v>1</v>
      </c>
      <c r="J492" s="33"/>
    </row>
    <row r="493" spans="1:10" ht="25.5" x14ac:dyDescent="0.25">
      <c r="A493" s="14">
        <v>44937</v>
      </c>
      <c r="B493" s="14">
        <v>44985</v>
      </c>
      <c r="C493" s="11" t="s">
        <v>75</v>
      </c>
      <c r="D493" s="11" t="s">
        <v>9</v>
      </c>
      <c r="E493" s="12" t="s">
        <v>762</v>
      </c>
      <c r="F493" s="13">
        <v>1625</v>
      </c>
      <c r="G493" s="13">
        <f>F493</f>
        <v>1625</v>
      </c>
      <c r="H493" s="38">
        <f>F493-G493</f>
        <v>0</v>
      </c>
      <c r="I493" s="37">
        <f>H493/F493</f>
        <v>0</v>
      </c>
      <c r="J493" s="12"/>
    </row>
    <row r="494" spans="1:10" x14ac:dyDescent="0.25">
      <c r="A494" s="15">
        <v>44228</v>
      </c>
      <c r="B494" s="15">
        <v>44986</v>
      </c>
      <c r="C494" s="16" t="s">
        <v>948</v>
      </c>
      <c r="D494" s="16" t="s">
        <v>926</v>
      </c>
      <c r="E494" s="16" t="s">
        <v>927</v>
      </c>
      <c r="F494" s="17" t="s">
        <v>938</v>
      </c>
      <c r="G494" s="13">
        <v>22949.200000000001</v>
      </c>
      <c r="H494" s="38">
        <f>IFERROR(F494-G494,0)</f>
        <v>0</v>
      </c>
      <c r="I494" s="37">
        <f>IFERROR(H494/F494,0)</f>
        <v>0</v>
      </c>
      <c r="J494" s="12"/>
    </row>
    <row r="495" spans="1:10" x14ac:dyDescent="0.25">
      <c r="A495" s="15">
        <v>44228</v>
      </c>
      <c r="B495" s="15">
        <v>44990</v>
      </c>
      <c r="C495" s="16" t="s">
        <v>949</v>
      </c>
      <c r="D495" s="16" t="s">
        <v>926</v>
      </c>
      <c r="E495" s="16" t="s">
        <v>927</v>
      </c>
      <c r="F495" s="17" t="s">
        <v>938</v>
      </c>
      <c r="G495" s="13">
        <f>14750+8650</f>
        <v>23400</v>
      </c>
      <c r="H495" s="38">
        <f>IFERROR(F495-G495,0)</f>
        <v>0</v>
      </c>
      <c r="I495" s="37">
        <f>IFERROR(H495/F495,0)</f>
        <v>0</v>
      </c>
      <c r="J495" s="12"/>
    </row>
    <row r="496" spans="1:10" ht="25.5" x14ac:dyDescent="0.25">
      <c r="A496" s="14">
        <v>44980</v>
      </c>
      <c r="B496" s="14">
        <v>44990</v>
      </c>
      <c r="C496" s="11" t="s">
        <v>764</v>
      </c>
      <c r="D496" s="11" t="s">
        <v>9</v>
      </c>
      <c r="E496" s="12" t="s">
        <v>13</v>
      </c>
      <c r="F496" s="13">
        <v>2200</v>
      </c>
      <c r="G496" s="13">
        <f>F496</f>
        <v>2200</v>
      </c>
      <c r="H496" s="38">
        <f>F496-G496</f>
        <v>0</v>
      </c>
      <c r="I496" s="37">
        <f>H496/F496</f>
        <v>0</v>
      </c>
      <c r="J496" s="12"/>
    </row>
    <row r="497" spans="1:10" ht="25.5" x14ac:dyDescent="0.25">
      <c r="A497" s="14">
        <v>44989</v>
      </c>
      <c r="B497" s="14">
        <v>44990</v>
      </c>
      <c r="C497" s="10" t="s">
        <v>20</v>
      </c>
      <c r="D497" s="11" t="s">
        <v>9</v>
      </c>
      <c r="E497" s="11" t="s">
        <v>763</v>
      </c>
      <c r="F497" s="13">
        <v>38000</v>
      </c>
      <c r="G497" s="13">
        <f>F497</f>
        <v>38000</v>
      </c>
      <c r="H497" s="38">
        <f>F497-G497</f>
        <v>0</v>
      </c>
      <c r="I497" s="37">
        <f>H497/F497</f>
        <v>0</v>
      </c>
      <c r="J497" s="12"/>
    </row>
    <row r="498" spans="1:10" ht="25.5" x14ac:dyDescent="0.25">
      <c r="A498" s="14">
        <v>44997</v>
      </c>
      <c r="B498" s="14">
        <v>44998</v>
      </c>
      <c r="C498" s="11" t="s">
        <v>295</v>
      </c>
      <c r="D498" s="11" t="s">
        <v>9</v>
      </c>
      <c r="E498" s="12" t="s">
        <v>765</v>
      </c>
      <c r="F498" s="13">
        <v>20000</v>
      </c>
      <c r="G498" s="13">
        <f>F498</f>
        <v>20000</v>
      </c>
      <c r="H498" s="38">
        <f>F498-G498</f>
        <v>0</v>
      </c>
      <c r="I498" s="37">
        <f>H498/F498</f>
        <v>0</v>
      </c>
      <c r="J498" s="12"/>
    </row>
    <row r="499" spans="1:10" x14ac:dyDescent="0.2">
      <c r="A499" s="18">
        <v>44987</v>
      </c>
      <c r="B499" s="18">
        <v>45000</v>
      </c>
      <c r="C499" s="21" t="s">
        <v>1053</v>
      </c>
      <c r="D499" s="21" t="s">
        <v>926</v>
      </c>
      <c r="E499" s="21" t="s">
        <v>1054</v>
      </c>
      <c r="F499" s="24">
        <v>5200</v>
      </c>
      <c r="G499" s="24">
        <v>5200</v>
      </c>
      <c r="H499" s="24">
        <f>(G499-F499)</f>
        <v>0</v>
      </c>
      <c r="I499" s="29">
        <f>IFERROR(+H499/G499,0)</f>
        <v>0</v>
      </c>
      <c r="J499" s="33"/>
    </row>
    <row r="500" spans="1:10" ht="25.5" x14ac:dyDescent="0.25">
      <c r="A500" s="14">
        <v>45011</v>
      </c>
      <c r="B500" s="14">
        <v>45012</v>
      </c>
      <c r="C500" s="11" t="s">
        <v>503</v>
      </c>
      <c r="D500" s="11" t="s">
        <v>9</v>
      </c>
      <c r="E500" s="12" t="s">
        <v>766</v>
      </c>
      <c r="F500" s="13">
        <v>23000</v>
      </c>
      <c r="G500" s="13">
        <f>F500</f>
        <v>23000</v>
      </c>
      <c r="H500" s="38">
        <f>F500-G500</f>
        <v>0</v>
      </c>
      <c r="I500" s="37">
        <f>H500/F500</f>
        <v>0</v>
      </c>
      <c r="J500" s="12"/>
    </row>
    <row r="501" spans="1:10" ht="25.5" x14ac:dyDescent="0.25">
      <c r="A501" s="10" t="s">
        <v>381</v>
      </c>
      <c r="B501" s="10" t="s">
        <v>767</v>
      </c>
      <c r="C501" s="11" t="s">
        <v>183</v>
      </c>
      <c r="D501" s="11" t="s">
        <v>9</v>
      </c>
      <c r="E501" s="11" t="s">
        <v>13</v>
      </c>
      <c r="F501" s="13">
        <v>39880</v>
      </c>
      <c r="G501" s="13">
        <f>F501</f>
        <v>39880</v>
      </c>
      <c r="H501" s="38">
        <f>F501-G501</f>
        <v>0</v>
      </c>
      <c r="I501" s="37">
        <f>H501/F501</f>
        <v>0</v>
      </c>
      <c r="J501" s="12"/>
    </row>
    <row r="502" spans="1:10" ht="25.5" x14ac:dyDescent="0.25">
      <c r="A502" s="14">
        <v>44372</v>
      </c>
      <c r="B502" s="14">
        <v>45015</v>
      </c>
      <c r="C502" s="10" t="s">
        <v>336</v>
      </c>
      <c r="D502" s="10" t="s">
        <v>9</v>
      </c>
      <c r="E502" s="10" t="s">
        <v>13</v>
      </c>
      <c r="F502" s="13">
        <v>104573.38</v>
      </c>
      <c r="G502" s="13">
        <f>F502</f>
        <v>104573.38</v>
      </c>
      <c r="H502" s="38">
        <f>F502-G502</f>
        <v>0</v>
      </c>
      <c r="I502" s="37">
        <f>H502/F502</f>
        <v>0</v>
      </c>
      <c r="J502" s="12"/>
    </row>
    <row r="503" spans="1:10" ht="25.5" x14ac:dyDescent="0.25">
      <c r="A503" s="10" t="s">
        <v>768</v>
      </c>
      <c r="B503" s="10" t="s">
        <v>769</v>
      </c>
      <c r="C503" s="11" t="s">
        <v>770</v>
      </c>
      <c r="D503" s="11" t="s">
        <v>9</v>
      </c>
      <c r="E503" s="11" t="s">
        <v>771</v>
      </c>
      <c r="F503" s="13">
        <v>15000</v>
      </c>
      <c r="G503" s="13">
        <f>F503</f>
        <v>15000</v>
      </c>
      <c r="H503" s="38">
        <f>F503-G503</f>
        <v>0</v>
      </c>
      <c r="I503" s="37">
        <f>H503/F503</f>
        <v>0</v>
      </c>
      <c r="J503" s="12"/>
    </row>
    <row r="504" spans="1:10" x14ac:dyDescent="0.25">
      <c r="A504" s="15">
        <v>44518</v>
      </c>
      <c r="B504" s="15">
        <v>45016</v>
      </c>
      <c r="C504" s="16" t="s">
        <v>950</v>
      </c>
      <c r="D504" s="16" t="s">
        <v>11</v>
      </c>
      <c r="E504" s="16" t="s">
        <v>951</v>
      </c>
      <c r="F504" s="17" t="s">
        <v>938</v>
      </c>
      <c r="G504" s="16">
        <v>5565</v>
      </c>
      <c r="H504" s="38">
        <f>IFERROR(F504-G504,0)</f>
        <v>0</v>
      </c>
      <c r="I504" s="37">
        <f>IFERROR(H504/F504,0)</f>
        <v>0</v>
      </c>
      <c r="J504" s="12"/>
    </row>
    <row r="505" spans="1:10" ht="25.5" x14ac:dyDescent="0.25">
      <c r="A505" s="14">
        <v>44579</v>
      </c>
      <c r="B505" s="14">
        <v>45016</v>
      </c>
      <c r="C505" s="10" t="s">
        <v>734</v>
      </c>
      <c r="D505" s="11" t="s">
        <v>9</v>
      </c>
      <c r="E505" s="11" t="s">
        <v>772</v>
      </c>
      <c r="F505" s="13">
        <v>10434</v>
      </c>
      <c r="G505" s="13">
        <f>F505</f>
        <v>10434</v>
      </c>
      <c r="H505" s="38">
        <f t="shared" ref="H505:H511" si="55">F505-G505</f>
        <v>0</v>
      </c>
      <c r="I505" s="37">
        <f t="shared" ref="I505:I511" si="56">H505/F505</f>
        <v>0</v>
      </c>
      <c r="J505" s="12"/>
    </row>
    <row r="506" spans="1:10" x14ac:dyDescent="0.25">
      <c r="A506" s="14">
        <v>44652</v>
      </c>
      <c r="B506" s="14">
        <v>45016</v>
      </c>
      <c r="C506" s="12" t="s">
        <v>142</v>
      </c>
      <c r="D506" s="11" t="s">
        <v>10</v>
      </c>
      <c r="E506" s="12" t="s">
        <v>774</v>
      </c>
      <c r="F506" s="13">
        <f>1249*12</f>
        <v>14988</v>
      </c>
      <c r="G506" s="13">
        <f>F506</f>
        <v>14988</v>
      </c>
      <c r="H506" s="38">
        <f t="shared" si="55"/>
        <v>0</v>
      </c>
      <c r="I506" s="37">
        <f t="shared" si="56"/>
        <v>0</v>
      </c>
      <c r="J506" s="12"/>
    </row>
    <row r="507" spans="1:10" x14ac:dyDescent="0.25">
      <c r="A507" s="14">
        <v>44652</v>
      </c>
      <c r="B507" s="14">
        <v>45016</v>
      </c>
      <c r="C507" s="12" t="s">
        <v>588</v>
      </c>
      <c r="D507" s="11" t="s">
        <v>10</v>
      </c>
      <c r="E507" s="12" t="s">
        <v>777</v>
      </c>
      <c r="F507" s="13">
        <f>149.5*12</f>
        <v>1794</v>
      </c>
      <c r="G507" s="13">
        <f>F507</f>
        <v>1794</v>
      </c>
      <c r="H507" s="38">
        <f t="shared" si="55"/>
        <v>0</v>
      </c>
      <c r="I507" s="37">
        <f t="shared" si="56"/>
        <v>0</v>
      </c>
      <c r="J507" s="12"/>
    </row>
    <row r="508" spans="1:10" x14ac:dyDescent="0.25">
      <c r="A508" s="14">
        <v>44652</v>
      </c>
      <c r="B508" s="14">
        <v>45016</v>
      </c>
      <c r="C508" s="12" t="s">
        <v>389</v>
      </c>
      <c r="D508" s="11" t="s">
        <v>10</v>
      </c>
      <c r="E508" s="12" t="s">
        <v>776</v>
      </c>
      <c r="F508" s="13">
        <f>341.5*12</f>
        <v>4098</v>
      </c>
      <c r="G508" s="13">
        <f>F508</f>
        <v>4098</v>
      </c>
      <c r="H508" s="38">
        <f t="shared" si="55"/>
        <v>0</v>
      </c>
      <c r="I508" s="37">
        <f t="shared" si="56"/>
        <v>0</v>
      </c>
      <c r="J508" s="12"/>
    </row>
    <row r="509" spans="1:10" x14ac:dyDescent="0.25">
      <c r="A509" s="14">
        <v>44652</v>
      </c>
      <c r="B509" s="14">
        <v>45016</v>
      </c>
      <c r="C509" s="10" t="s">
        <v>952</v>
      </c>
      <c r="D509" s="11" t="s">
        <v>10</v>
      </c>
      <c r="E509" s="11" t="s">
        <v>39</v>
      </c>
      <c r="F509" s="13">
        <v>72828.289999999994</v>
      </c>
      <c r="G509" s="13">
        <v>72828.289999999994</v>
      </c>
      <c r="H509" s="38">
        <f t="shared" si="55"/>
        <v>0</v>
      </c>
      <c r="I509" s="37">
        <f t="shared" si="56"/>
        <v>0</v>
      </c>
      <c r="J509" s="12"/>
    </row>
    <row r="510" spans="1:10" x14ac:dyDescent="0.25">
      <c r="A510" s="14">
        <v>44652</v>
      </c>
      <c r="B510" s="14">
        <v>45016</v>
      </c>
      <c r="C510" s="12" t="s">
        <v>71</v>
      </c>
      <c r="D510" s="11" t="s">
        <v>10</v>
      </c>
      <c r="E510" s="12" t="s">
        <v>775</v>
      </c>
      <c r="F510" s="13">
        <v>12350</v>
      </c>
      <c r="G510" s="13">
        <f>F510</f>
        <v>12350</v>
      </c>
      <c r="H510" s="38">
        <f t="shared" si="55"/>
        <v>0</v>
      </c>
      <c r="I510" s="37">
        <f t="shared" si="56"/>
        <v>0</v>
      </c>
      <c r="J510" s="12"/>
    </row>
    <row r="511" spans="1:10" x14ac:dyDescent="0.25">
      <c r="A511" s="14">
        <v>44652</v>
      </c>
      <c r="B511" s="14">
        <v>45016</v>
      </c>
      <c r="C511" s="12" t="s">
        <v>391</v>
      </c>
      <c r="D511" s="11" t="s">
        <v>10</v>
      </c>
      <c r="E511" s="12" t="s">
        <v>773</v>
      </c>
      <c r="F511" s="13">
        <f>342.18*12</f>
        <v>4106.16</v>
      </c>
      <c r="G511" s="13">
        <f>F511</f>
        <v>4106.16</v>
      </c>
      <c r="H511" s="38">
        <f t="shared" si="55"/>
        <v>0</v>
      </c>
      <c r="I511" s="37">
        <f t="shared" si="56"/>
        <v>0</v>
      </c>
      <c r="J511" s="12"/>
    </row>
    <row r="512" spans="1:10" ht="25.5" x14ac:dyDescent="0.2">
      <c r="A512" s="18">
        <v>44713</v>
      </c>
      <c r="B512" s="18">
        <v>45016</v>
      </c>
      <c r="C512" s="21" t="s">
        <v>1011</v>
      </c>
      <c r="D512" s="21" t="s">
        <v>10</v>
      </c>
      <c r="E512" s="21" t="s">
        <v>1012</v>
      </c>
      <c r="F512" s="24">
        <v>2645.5</v>
      </c>
      <c r="G512" s="24">
        <v>2645.5</v>
      </c>
      <c r="H512" s="24">
        <f>(G512-F512)</f>
        <v>0</v>
      </c>
      <c r="I512" s="29">
        <f>IFERROR(+H512/G512,0)</f>
        <v>0</v>
      </c>
      <c r="J512" s="33"/>
    </row>
    <row r="513" spans="1:10" ht="25.5" x14ac:dyDescent="0.25">
      <c r="A513" s="14">
        <v>44844</v>
      </c>
      <c r="B513" s="14">
        <v>45016</v>
      </c>
      <c r="C513" s="11" t="s">
        <v>26</v>
      </c>
      <c r="D513" s="11" t="s">
        <v>9</v>
      </c>
      <c r="E513" s="11" t="s">
        <v>590</v>
      </c>
      <c r="F513" s="13">
        <v>30498</v>
      </c>
      <c r="G513" s="13">
        <f>F513</f>
        <v>30498</v>
      </c>
      <c r="H513" s="38">
        <f>F513-G513</f>
        <v>0</v>
      </c>
      <c r="I513" s="37">
        <f>H513/F513</f>
        <v>0</v>
      </c>
      <c r="J513" s="12"/>
    </row>
    <row r="514" spans="1:10" ht="25.5" x14ac:dyDescent="0.25">
      <c r="A514" s="14">
        <v>44844</v>
      </c>
      <c r="B514" s="14">
        <v>45016</v>
      </c>
      <c r="C514" s="11" t="s">
        <v>778</v>
      </c>
      <c r="D514" s="11" t="s">
        <v>9</v>
      </c>
      <c r="E514" s="11" t="s">
        <v>408</v>
      </c>
      <c r="F514" s="13">
        <v>768969.78</v>
      </c>
      <c r="G514" s="13">
        <f>F514</f>
        <v>768969.78</v>
      </c>
      <c r="H514" s="38">
        <f>F514-G514</f>
        <v>0</v>
      </c>
      <c r="I514" s="37">
        <f>H514/F514</f>
        <v>0</v>
      </c>
      <c r="J514" s="12"/>
    </row>
    <row r="515" spans="1:10" ht="25.5" x14ac:dyDescent="0.2">
      <c r="A515" s="20">
        <v>44980</v>
      </c>
      <c r="B515" s="20">
        <v>45018</v>
      </c>
      <c r="C515" s="23" t="s">
        <v>1051</v>
      </c>
      <c r="D515" s="23" t="s">
        <v>9</v>
      </c>
      <c r="E515" s="23" t="s">
        <v>1052</v>
      </c>
      <c r="F515" s="27">
        <v>57400</v>
      </c>
      <c r="G515" s="28">
        <v>57400</v>
      </c>
      <c r="H515" s="28">
        <f>(G515-F515)</f>
        <v>0</v>
      </c>
      <c r="I515" s="31">
        <f>IFERROR(+H515/G515,0)</f>
        <v>0</v>
      </c>
      <c r="J515" s="33"/>
    </row>
    <row r="516" spans="1:10" ht="25.5" x14ac:dyDescent="0.25">
      <c r="A516" s="14">
        <v>45018</v>
      </c>
      <c r="B516" s="14">
        <v>45019</v>
      </c>
      <c r="C516" s="11" t="s">
        <v>779</v>
      </c>
      <c r="D516" s="11" t="s">
        <v>9</v>
      </c>
      <c r="E516" s="12" t="s">
        <v>780</v>
      </c>
      <c r="F516" s="13">
        <v>24000</v>
      </c>
      <c r="G516" s="13">
        <f>F516</f>
        <v>24000</v>
      </c>
      <c r="H516" s="38">
        <f>F516-G516</f>
        <v>0</v>
      </c>
      <c r="I516" s="37">
        <f>H516/F516</f>
        <v>0</v>
      </c>
      <c r="J516" s="12"/>
    </row>
    <row r="517" spans="1:10" ht="25.5" x14ac:dyDescent="0.25">
      <c r="A517" s="14">
        <v>45025</v>
      </c>
      <c r="B517" s="14">
        <v>45026</v>
      </c>
      <c r="C517" s="11" t="s">
        <v>295</v>
      </c>
      <c r="D517" s="11" t="s">
        <v>9</v>
      </c>
      <c r="E517" s="12" t="s">
        <v>781</v>
      </c>
      <c r="F517" s="13">
        <v>23000</v>
      </c>
      <c r="G517" s="13">
        <f>F517</f>
        <v>23000</v>
      </c>
      <c r="H517" s="38">
        <f>F517-G517</f>
        <v>0</v>
      </c>
      <c r="I517" s="37">
        <f>H517/F517</f>
        <v>0</v>
      </c>
      <c r="J517" s="12"/>
    </row>
    <row r="518" spans="1:10" ht="25.5" x14ac:dyDescent="0.25">
      <c r="A518" s="14">
        <v>44385</v>
      </c>
      <c r="B518" s="14">
        <v>45028</v>
      </c>
      <c r="C518" s="11" t="s">
        <v>782</v>
      </c>
      <c r="D518" s="10" t="s">
        <v>9</v>
      </c>
      <c r="E518" s="10" t="s">
        <v>13</v>
      </c>
      <c r="F518" s="13">
        <v>132374</v>
      </c>
      <c r="G518" s="13">
        <f>F518</f>
        <v>132374</v>
      </c>
      <c r="H518" s="38">
        <f>F518-G518</f>
        <v>0</v>
      </c>
      <c r="I518" s="37">
        <f>H518/F518</f>
        <v>0</v>
      </c>
      <c r="J518" s="12"/>
    </row>
    <row r="519" spans="1:10" ht="25.5" x14ac:dyDescent="0.25">
      <c r="A519" s="14">
        <v>45032</v>
      </c>
      <c r="B519" s="14">
        <v>45033</v>
      </c>
      <c r="C519" s="11" t="s">
        <v>16</v>
      </c>
      <c r="D519" s="11" t="s">
        <v>9</v>
      </c>
      <c r="E519" s="12" t="s">
        <v>785</v>
      </c>
      <c r="F519" s="13">
        <v>30000</v>
      </c>
      <c r="G519" s="13">
        <f>F519</f>
        <v>30000</v>
      </c>
      <c r="H519" s="38">
        <f>F519-G519</f>
        <v>0</v>
      </c>
      <c r="I519" s="37">
        <f>H519/F519</f>
        <v>0</v>
      </c>
      <c r="J519" s="12"/>
    </row>
    <row r="520" spans="1:10" x14ac:dyDescent="0.25">
      <c r="A520" s="14">
        <v>45033</v>
      </c>
      <c r="B520" s="14">
        <v>45033</v>
      </c>
      <c r="C520" s="11" t="s">
        <v>783</v>
      </c>
      <c r="D520" s="11" t="s">
        <v>10</v>
      </c>
      <c r="E520" s="12" t="s">
        <v>784</v>
      </c>
      <c r="F520" s="13">
        <v>480</v>
      </c>
      <c r="G520" s="13">
        <f>F520</f>
        <v>480</v>
      </c>
      <c r="H520" s="38">
        <f>F520-G520</f>
        <v>0</v>
      </c>
      <c r="I520" s="37">
        <f>H520/F520</f>
        <v>0</v>
      </c>
      <c r="J520" s="12"/>
    </row>
    <row r="521" spans="1:10" ht="25.5" x14ac:dyDescent="0.2">
      <c r="A521" s="18">
        <v>45039</v>
      </c>
      <c r="B521" s="18">
        <v>45040</v>
      </c>
      <c r="C521" s="21" t="s">
        <v>997</v>
      </c>
      <c r="D521" s="21" t="s">
        <v>9</v>
      </c>
      <c r="E521" s="21" t="s">
        <v>1060</v>
      </c>
      <c r="F521" s="24">
        <v>27000</v>
      </c>
      <c r="G521" s="24">
        <v>27000</v>
      </c>
      <c r="H521" s="24">
        <f>(G521-F521)</f>
        <v>0</v>
      </c>
      <c r="I521" s="29">
        <f>IFERROR(+H521/G521,0)</f>
        <v>0</v>
      </c>
      <c r="J521" s="33"/>
    </row>
    <row r="522" spans="1:10" ht="25.5" x14ac:dyDescent="0.25">
      <c r="A522" s="14">
        <v>45033</v>
      </c>
      <c r="B522" s="14">
        <v>45043</v>
      </c>
      <c r="C522" s="10" t="s">
        <v>328</v>
      </c>
      <c r="D522" s="11" t="s">
        <v>10</v>
      </c>
      <c r="E522" s="11" t="s">
        <v>786</v>
      </c>
      <c r="F522" s="13">
        <v>5000</v>
      </c>
      <c r="G522" s="13">
        <f t="shared" ref="G522:G536" si="57">F522</f>
        <v>5000</v>
      </c>
      <c r="H522" s="38">
        <f t="shared" ref="H522:H536" si="58">F522-G522</f>
        <v>0</v>
      </c>
      <c r="I522" s="37">
        <f t="shared" ref="I522:I536" si="59">H522/F522</f>
        <v>0</v>
      </c>
      <c r="J522" s="12"/>
    </row>
    <row r="523" spans="1:10" ht="25.5" x14ac:dyDescent="0.25">
      <c r="A523" s="10" t="s">
        <v>787</v>
      </c>
      <c r="B523" s="10" t="s">
        <v>788</v>
      </c>
      <c r="C523" s="11" t="s">
        <v>789</v>
      </c>
      <c r="D523" s="11" t="s">
        <v>9</v>
      </c>
      <c r="E523" s="11" t="s">
        <v>13</v>
      </c>
      <c r="F523" s="13">
        <v>9701</v>
      </c>
      <c r="G523" s="13">
        <f t="shared" si="57"/>
        <v>9701</v>
      </c>
      <c r="H523" s="38">
        <f t="shared" si="58"/>
        <v>0</v>
      </c>
      <c r="I523" s="37">
        <f t="shared" si="59"/>
        <v>0</v>
      </c>
      <c r="J523" s="12"/>
    </row>
    <row r="524" spans="1:10" ht="25.5" x14ac:dyDescent="0.25">
      <c r="A524" s="14">
        <v>44301</v>
      </c>
      <c r="B524" s="14">
        <v>45046</v>
      </c>
      <c r="C524" s="10" t="s">
        <v>790</v>
      </c>
      <c r="D524" s="11" t="s">
        <v>9</v>
      </c>
      <c r="E524" s="11" t="s">
        <v>13</v>
      </c>
      <c r="F524" s="13">
        <v>24925</v>
      </c>
      <c r="G524" s="13">
        <f t="shared" si="57"/>
        <v>24925</v>
      </c>
      <c r="H524" s="38">
        <f t="shared" si="58"/>
        <v>0</v>
      </c>
      <c r="I524" s="37">
        <f t="shared" si="59"/>
        <v>0</v>
      </c>
      <c r="J524" s="12"/>
    </row>
    <row r="525" spans="1:10" ht="25.5" x14ac:dyDescent="0.25">
      <c r="A525" s="14">
        <v>44946</v>
      </c>
      <c r="B525" s="14">
        <v>45046</v>
      </c>
      <c r="C525" s="11" t="s">
        <v>64</v>
      </c>
      <c r="D525" s="11" t="s">
        <v>9</v>
      </c>
      <c r="E525" s="12" t="s">
        <v>106</v>
      </c>
      <c r="F525" s="13">
        <v>74888</v>
      </c>
      <c r="G525" s="13">
        <f t="shared" si="57"/>
        <v>74888</v>
      </c>
      <c r="H525" s="38">
        <f t="shared" si="58"/>
        <v>0</v>
      </c>
      <c r="I525" s="37">
        <f t="shared" si="59"/>
        <v>0</v>
      </c>
      <c r="J525" s="12"/>
    </row>
    <row r="526" spans="1:10" x14ac:dyDescent="0.25">
      <c r="A526" s="14">
        <v>44987</v>
      </c>
      <c r="B526" s="14">
        <v>45046</v>
      </c>
      <c r="C526" s="11" t="s">
        <v>791</v>
      </c>
      <c r="D526" s="11" t="s">
        <v>10</v>
      </c>
      <c r="E526" s="12" t="s">
        <v>612</v>
      </c>
      <c r="F526" s="13">
        <f>1550*3</f>
        <v>4650</v>
      </c>
      <c r="G526" s="13">
        <f t="shared" si="57"/>
        <v>4650</v>
      </c>
      <c r="H526" s="38">
        <f t="shared" si="58"/>
        <v>0</v>
      </c>
      <c r="I526" s="37">
        <f t="shared" si="59"/>
        <v>0</v>
      </c>
      <c r="J526" s="12"/>
    </row>
    <row r="527" spans="1:10" ht="25.5" x14ac:dyDescent="0.25">
      <c r="A527" s="14">
        <v>44993</v>
      </c>
      <c r="B527" s="14">
        <v>45046</v>
      </c>
      <c r="C527" s="11" t="s">
        <v>20</v>
      </c>
      <c r="D527" s="11" t="s">
        <v>9</v>
      </c>
      <c r="E527" s="12" t="s">
        <v>792</v>
      </c>
      <c r="F527" s="13">
        <v>80000</v>
      </c>
      <c r="G527" s="13">
        <f t="shared" si="57"/>
        <v>80000</v>
      </c>
      <c r="H527" s="38">
        <f t="shared" si="58"/>
        <v>0</v>
      </c>
      <c r="I527" s="37">
        <f t="shared" si="59"/>
        <v>0</v>
      </c>
      <c r="J527" s="12"/>
    </row>
    <row r="528" spans="1:10" ht="25.5" x14ac:dyDescent="0.25">
      <c r="A528" s="14">
        <v>44995</v>
      </c>
      <c r="B528" s="14">
        <v>45046</v>
      </c>
      <c r="C528" s="11" t="s">
        <v>75</v>
      </c>
      <c r="D528" s="11" t="s">
        <v>9</v>
      </c>
      <c r="E528" s="12" t="s">
        <v>793</v>
      </c>
      <c r="F528" s="13">
        <v>1625</v>
      </c>
      <c r="G528" s="13">
        <f t="shared" si="57"/>
        <v>1625</v>
      </c>
      <c r="H528" s="38">
        <f t="shared" si="58"/>
        <v>0</v>
      </c>
      <c r="I528" s="37">
        <f t="shared" si="59"/>
        <v>0</v>
      </c>
      <c r="J528" s="12"/>
    </row>
    <row r="529" spans="1:10" ht="25.5" x14ac:dyDescent="0.25">
      <c r="A529" s="14">
        <v>45047</v>
      </c>
      <c r="B529" s="14">
        <v>45048</v>
      </c>
      <c r="C529" s="11" t="s">
        <v>794</v>
      </c>
      <c r="D529" s="11" t="s">
        <v>9</v>
      </c>
      <c r="E529" s="12" t="s">
        <v>795</v>
      </c>
      <c r="F529" s="13">
        <v>20000</v>
      </c>
      <c r="G529" s="13">
        <f t="shared" si="57"/>
        <v>20000</v>
      </c>
      <c r="H529" s="38">
        <f t="shared" si="58"/>
        <v>0</v>
      </c>
      <c r="I529" s="37">
        <f t="shared" si="59"/>
        <v>0</v>
      </c>
      <c r="J529" s="12"/>
    </row>
    <row r="530" spans="1:10" ht="25.5" x14ac:dyDescent="0.25">
      <c r="A530" s="10" t="s">
        <v>326</v>
      </c>
      <c r="B530" s="10" t="s">
        <v>796</v>
      </c>
      <c r="C530" s="11" t="s">
        <v>797</v>
      </c>
      <c r="D530" s="11" t="s">
        <v>9</v>
      </c>
      <c r="E530" s="11" t="s">
        <v>13</v>
      </c>
      <c r="F530" s="13">
        <v>4985</v>
      </c>
      <c r="G530" s="13">
        <f t="shared" si="57"/>
        <v>4985</v>
      </c>
      <c r="H530" s="38">
        <f t="shared" si="58"/>
        <v>0</v>
      </c>
      <c r="I530" s="37">
        <f t="shared" si="59"/>
        <v>0</v>
      </c>
      <c r="J530" s="12"/>
    </row>
    <row r="531" spans="1:10" ht="25.5" x14ac:dyDescent="0.25">
      <c r="A531" s="14">
        <v>45048</v>
      </c>
      <c r="B531" s="10">
        <v>45049</v>
      </c>
      <c r="C531" s="11" t="s">
        <v>40</v>
      </c>
      <c r="D531" s="11" t="s">
        <v>9</v>
      </c>
      <c r="E531" s="12" t="s">
        <v>798</v>
      </c>
      <c r="F531" s="13">
        <v>32500</v>
      </c>
      <c r="G531" s="13">
        <f t="shared" si="57"/>
        <v>32500</v>
      </c>
      <c r="H531" s="38">
        <f t="shared" si="58"/>
        <v>0</v>
      </c>
      <c r="I531" s="37">
        <f t="shared" si="59"/>
        <v>0</v>
      </c>
      <c r="J531" s="12"/>
    </row>
    <row r="532" spans="1:10" ht="25.5" x14ac:dyDescent="0.25">
      <c r="A532" s="14">
        <v>45053</v>
      </c>
      <c r="B532" s="14">
        <v>45054</v>
      </c>
      <c r="C532" s="11" t="s">
        <v>429</v>
      </c>
      <c r="D532" s="11" t="s">
        <v>9</v>
      </c>
      <c r="E532" s="12" t="s">
        <v>799</v>
      </c>
      <c r="F532" s="13">
        <v>23000</v>
      </c>
      <c r="G532" s="13">
        <f t="shared" si="57"/>
        <v>23000</v>
      </c>
      <c r="H532" s="38">
        <f t="shared" si="58"/>
        <v>0</v>
      </c>
      <c r="I532" s="37">
        <f t="shared" si="59"/>
        <v>0</v>
      </c>
      <c r="J532" s="12"/>
    </row>
    <row r="533" spans="1:10" ht="25.5" x14ac:dyDescent="0.25">
      <c r="A533" s="14">
        <v>45060</v>
      </c>
      <c r="B533" s="14">
        <v>45061</v>
      </c>
      <c r="C533" s="11" t="s">
        <v>800</v>
      </c>
      <c r="D533" s="11" t="s">
        <v>9</v>
      </c>
      <c r="E533" s="12" t="s">
        <v>801</v>
      </c>
      <c r="F533" s="13">
        <v>24000</v>
      </c>
      <c r="G533" s="13">
        <f t="shared" si="57"/>
        <v>24000</v>
      </c>
      <c r="H533" s="38">
        <f t="shared" si="58"/>
        <v>0</v>
      </c>
      <c r="I533" s="37">
        <f t="shared" si="59"/>
        <v>0</v>
      </c>
      <c r="J533" s="12"/>
    </row>
    <row r="534" spans="1:10" ht="25.5" x14ac:dyDescent="0.25">
      <c r="A534" s="14">
        <v>45066</v>
      </c>
      <c r="B534" s="10">
        <v>45067</v>
      </c>
      <c r="C534" s="11" t="s">
        <v>802</v>
      </c>
      <c r="D534" s="11" t="s">
        <v>9</v>
      </c>
      <c r="E534" s="12" t="s">
        <v>803</v>
      </c>
      <c r="F534" s="13">
        <v>22000</v>
      </c>
      <c r="G534" s="13">
        <f t="shared" si="57"/>
        <v>22000</v>
      </c>
      <c r="H534" s="38">
        <f t="shared" si="58"/>
        <v>0</v>
      </c>
      <c r="I534" s="37">
        <f t="shared" si="59"/>
        <v>0</v>
      </c>
      <c r="J534" s="12"/>
    </row>
    <row r="535" spans="1:10" ht="25.5" x14ac:dyDescent="0.25">
      <c r="A535" s="14">
        <v>45067</v>
      </c>
      <c r="B535" s="14">
        <v>45068</v>
      </c>
      <c r="C535" s="11" t="s">
        <v>117</v>
      </c>
      <c r="D535" s="11" t="s">
        <v>9</v>
      </c>
      <c r="E535" s="12" t="s">
        <v>804</v>
      </c>
      <c r="F535" s="13">
        <v>24000</v>
      </c>
      <c r="G535" s="13">
        <f t="shared" si="57"/>
        <v>24000</v>
      </c>
      <c r="H535" s="38">
        <f t="shared" si="58"/>
        <v>0</v>
      </c>
      <c r="I535" s="37">
        <f t="shared" si="59"/>
        <v>0</v>
      </c>
      <c r="J535" s="12"/>
    </row>
    <row r="536" spans="1:10" ht="25.5" x14ac:dyDescent="0.25">
      <c r="A536" s="10">
        <v>43244</v>
      </c>
      <c r="B536" s="10">
        <v>45069</v>
      </c>
      <c r="C536" s="12" t="s">
        <v>978</v>
      </c>
      <c r="D536" s="12" t="s">
        <v>9</v>
      </c>
      <c r="E536" s="12" t="s">
        <v>805</v>
      </c>
      <c r="F536" s="13">
        <v>1000</v>
      </c>
      <c r="G536" s="13">
        <f t="shared" si="57"/>
        <v>1000</v>
      </c>
      <c r="H536" s="38">
        <f t="shared" si="58"/>
        <v>0</v>
      </c>
      <c r="I536" s="37">
        <f t="shared" si="59"/>
        <v>0</v>
      </c>
      <c r="J536" s="12"/>
    </row>
    <row r="537" spans="1:10" ht="38.25" x14ac:dyDescent="0.2">
      <c r="A537" s="18">
        <v>45063</v>
      </c>
      <c r="B537" s="18">
        <v>45069</v>
      </c>
      <c r="C537" s="21" t="s">
        <v>1061</v>
      </c>
      <c r="D537" s="21" t="s">
        <v>9</v>
      </c>
      <c r="E537" s="21" t="s">
        <v>1066</v>
      </c>
      <c r="F537" s="24">
        <v>5900</v>
      </c>
      <c r="G537" s="24">
        <v>5900</v>
      </c>
      <c r="H537" s="24">
        <f>(G537-F537)</f>
        <v>0</v>
      </c>
      <c r="I537" s="29">
        <f>IFERROR(+H537/G537,0)</f>
        <v>0</v>
      </c>
      <c r="J537" s="33"/>
    </row>
    <row r="538" spans="1:10" x14ac:dyDescent="0.25">
      <c r="A538" s="14">
        <v>45008</v>
      </c>
      <c r="B538" s="14">
        <v>45074</v>
      </c>
      <c r="C538" s="11" t="s">
        <v>126</v>
      </c>
      <c r="D538" s="11" t="s">
        <v>10</v>
      </c>
      <c r="E538" s="12" t="s">
        <v>806</v>
      </c>
      <c r="F538" s="13">
        <v>1600</v>
      </c>
      <c r="G538" s="13">
        <f>F538</f>
        <v>1600</v>
      </c>
      <c r="H538" s="38">
        <f>F538-G538</f>
        <v>0</v>
      </c>
      <c r="I538" s="37">
        <f>H538/F538</f>
        <v>0</v>
      </c>
      <c r="J538" s="12"/>
    </row>
    <row r="539" spans="1:10" ht="25.5" x14ac:dyDescent="0.25">
      <c r="A539" s="14">
        <v>45073</v>
      </c>
      <c r="B539" s="14">
        <v>45074</v>
      </c>
      <c r="C539" s="11" t="s">
        <v>95</v>
      </c>
      <c r="D539" s="11" t="s">
        <v>9</v>
      </c>
      <c r="E539" s="12" t="s">
        <v>807</v>
      </c>
      <c r="F539" s="13">
        <v>21000</v>
      </c>
      <c r="G539" s="13">
        <f>F539</f>
        <v>21000</v>
      </c>
      <c r="H539" s="38">
        <f>F539-G539</f>
        <v>0</v>
      </c>
      <c r="I539" s="37">
        <f>H539/F539</f>
        <v>0</v>
      </c>
      <c r="J539" s="12"/>
    </row>
    <row r="540" spans="1:10" ht="51" x14ac:dyDescent="0.2">
      <c r="A540" s="18">
        <v>45048</v>
      </c>
      <c r="B540" s="18">
        <v>45075</v>
      </c>
      <c r="C540" s="21" t="s">
        <v>1061</v>
      </c>
      <c r="D540" s="21" t="s">
        <v>9</v>
      </c>
      <c r="E540" s="21" t="s">
        <v>1062</v>
      </c>
      <c r="F540" s="24">
        <v>9000</v>
      </c>
      <c r="G540" s="24">
        <v>9000</v>
      </c>
      <c r="H540" s="24">
        <f>(G540-F540)</f>
        <v>0</v>
      </c>
      <c r="I540" s="29">
        <f>IFERROR(+H540/G540,0)</f>
        <v>0</v>
      </c>
      <c r="J540" s="33"/>
    </row>
    <row r="541" spans="1:10" ht="38.25" x14ac:dyDescent="0.2">
      <c r="A541" s="18">
        <v>45051</v>
      </c>
      <c r="B541" s="18">
        <v>45075</v>
      </c>
      <c r="C541" s="21" t="s">
        <v>1061</v>
      </c>
      <c r="D541" s="21" t="s">
        <v>9</v>
      </c>
      <c r="E541" s="21" t="s">
        <v>1063</v>
      </c>
      <c r="F541" s="24">
        <v>12900</v>
      </c>
      <c r="G541" s="24">
        <v>12900</v>
      </c>
      <c r="H541" s="24">
        <f>(G541-F541)</f>
        <v>0</v>
      </c>
      <c r="I541" s="29">
        <f>IFERROR(+H541/G541,0)</f>
        <v>0</v>
      </c>
      <c r="J541" s="33"/>
    </row>
    <row r="542" spans="1:10" ht="25.5" x14ac:dyDescent="0.25">
      <c r="A542" s="14">
        <v>44950</v>
      </c>
      <c r="B542" s="14">
        <v>45076</v>
      </c>
      <c r="C542" s="10" t="s">
        <v>102</v>
      </c>
      <c r="D542" s="11" t="s">
        <v>9</v>
      </c>
      <c r="E542" s="11" t="s">
        <v>808</v>
      </c>
      <c r="F542" s="13">
        <v>144980.07999999999</v>
      </c>
      <c r="G542" s="13">
        <f t="shared" ref="G542:G574" si="60">F542</f>
        <v>144980.07999999999</v>
      </c>
      <c r="H542" s="38">
        <f t="shared" ref="H542:H561" si="61">F542-G542</f>
        <v>0</v>
      </c>
      <c r="I542" s="37">
        <f t="shared" ref="I542:I561" si="62">H542/F542</f>
        <v>0</v>
      </c>
      <c r="J542" s="12"/>
    </row>
    <row r="543" spans="1:10" ht="25.5" x14ac:dyDescent="0.25">
      <c r="A543" s="14" t="s">
        <v>787</v>
      </c>
      <c r="B543" s="14" t="s">
        <v>809</v>
      </c>
      <c r="C543" s="10" t="s">
        <v>531</v>
      </c>
      <c r="D543" s="11" t="s">
        <v>9</v>
      </c>
      <c r="E543" s="11" t="s">
        <v>13</v>
      </c>
      <c r="F543" s="13">
        <v>81274</v>
      </c>
      <c r="G543" s="13">
        <f t="shared" si="60"/>
        <v>81274</v>
      </c>
      <c r="H543" s="38">
        <f t="shared" si="61"/>
        <v>0</v>
      </c>
      <c r="I543" s="37">
        <f t="shared" si="62"/>
        <v>0</v>
      </c>
      <c r="J543" s="12"/>
    </row>
    <row r="544" spans="1:10" ht="25.5" x14ac:dyDescent="0.25">
      <c r="A544" s="14" t="s">
        <v>810</v>
      </c>
      <c r="B544" s="14" t="s">
        <v>809</v>
      </c>
      <c r="C544" s="10" t="s">
        <v>34</v>
      </c>
      <c r="D544" s="11" t="s">
        <v>9</v>
      </c>
      <c r="E544" s="11" t="s">
        <v>168</v>
      </c>
      <c r="F544" s="13">
        <v>712323.47</v>
      </c>
      <c r="G544" s="13">
        <f t="shared" si="60"/>
        <v>712323.47</v>
      </c>
      <c r="H544" s="38">
        <f t="shared" si="61"/>
        <v>0</v>
      </c>
      <c r="I544" s="37">
        <f t="shared" si="62"/>
        <v>0</v>
      </c>
      <c r="J544" s="12"/>
    </row>
    <row r="545" spans="1:10" ht="25.5" x14ac:dyDescent="0.25">
      <c r="A545" s="14">
        <v>44301</v>
      </c>
      <c r="B545" s="14">
        <v>45077</v>
      </c>
      <c r="C545" s="10" t="s">
        <v>70</v>
      </c>
      <c r="D545" s="11" t="s">
        <v>9</v>
      </c>
      <c r="E545" s="11" t="s">
        <v>13</v>
      </c>
      <c r="F545" s="13">
        <v>3490</v>
      </c>
      <c r="G545" s="13">
        <f t="shared" si="60"/>
        <v>3490</v>
      </c>
      <c r="H545" s="38">
        <f t="shared" si="61"/>
        <v>0</v>
      </c>
      <c r="I545" s="37">
        <f t="shared" si="62"/>
        <v>0</v>
      </c>
      <c r="J545" s="12"/>
    </row>
    <row r="546" spans="1:10" ht="25.5" x14ac:dyDescent="0.25">
      <c r="A546" s="14">
        <v>44489</v>
      </c>
      <c r="B546" s="14">
        <v>45077</v>
      </c>
      <c r="C546" s="10" t="s">
        <v>782</v>
      </c>
      <c r="D546" s="11" t="s">
        <v>9</v>
      </c>
      <c r="E546" s="11" t="s">
        <v>13</v>
      </c>
      <c r="F546" s="13">
        <v>59808</v>
      </c>
      <c r="G546" s="13">
        <f t="shared" si="60"/>
        <v>59808</v>
      </c>
      <c r="H546" s="38">
        <f t="shared" si="61"/>
        <v>0</v>
      </c>
      <c r="I546" s="37">
        <f t="shared" si="62"/>
        <v>0</v>
      </c>
      <c r="J546" s="12"/>
    </row>
    <row r="547" spans="1:10" ht="25.5" x14ac:dyDescent="0.25">
      <c r="A547" s="14">
        <v>44698</v>
      </c>
      <c r="B547" s="14">
        <v>45077</v>
      </c>
      <c r="C547" s="10" t="s">
        <v>627</v>
      </c>
      <c r="D547" s="11" t="s">
        <v>11</v>
      </c>
      <c r="E547" s="11" t="s">
        <v>628</v>
      </c>
      <c r="F547" s="13">
        <v>11296.84</v>
      </c>
      <c r="G547" s="13">
        <f t="shared" si="60"/>
        <v>11296.84</v>
      </c>
      <c r="H547" s="38">
        <f t="shared" si="61"/>
        <v>0</v>
      </c>
      <c r="I547" s="37">
        <f t="shared" si="62"/>
        <v>0</v>
      </c>
      <c r="J547" s="12"/>
    </row>
    <row r="548" spans="1:10" ht="25.5" x14ac:dyDescent="0.25">
      <c r="A548" s="14">
        <v>44838</v>
      </c>
      <c r="B548" s="14">
        <v>45077</v>
      </c>
      <c r="C548" s="10" t="s">
        <v>782</v>
      </c>
      <c r="D548" s="11" t="s">
        <v>9</v>
      </c>
      <c r="E548" s="11" t="s">
        <v>13</v>
      </c>
      <c r="F548" s="13">
        <v>59808</v>
      </c>
      <c r="G548" s="13">
        <f t="shared" si="60"/>
        <v>59808</v>
      </c>
      <c r="H548" s="38">
        <f t="shared" si="61"/>
        <v>0</v>
      </c>
      <c r="I548" s="37">
        <f t="shared" si="62"/>
        <v>0</v>
      </c>
      <c r="J548" s="12"/>
    </row>
    <row r="549" spans="1:10" ht="25.5" x14ac:dyDescent="0.25">
      <c r="A549" s="14">
        <v>45061</v>
      </c>
      <c r="B549" s="14">
        <v>45078</v>
      </c>
      <c r="C549" s="10" t="s">
        <v>811</v>
      </c>
      <c r="D549" s="11" t="s">
        <v>9</v>
      </c>
      <c r="E549" s="11" t="s">
        <v>812</v>
      </c>
      <c r="F549" s="13">
        <v>14770</v>
      </c>
      <c r="G549" s="13">
        <f t="shared" si="60"/>
        <v>14770</v>
      </c>
      <c r="H549" s="38">
        <f t="shared" si="61"/>
        <v>0</v>
      </c>
      <c r="I549" s="37">
        <f t="shared" si="62"/>
        <v>0</v>
      </c>
      <c r="J549" s="12"/>
    </row>
    <row r="550" spans="1:10" ht="25.5" x14ac:dyDescent="0.25">
      <c r="A550" s="14">
        <v>45080</v>
      </c>
      <c r="B550" s="14">
        <v>45081</v>
      </c>
      <c r="C550" s="10" t="s">
        <v>488</v>
      </c>
      <c r="D550" s="11" t="s">
        <v>9</v>
      </c>
      <c r="E550" s="11" t="s">
        <v>813</v>
      </c>
      <c r="F550" s="13">
        <v>22000</v>
      </c>
      <c r="G550" s="13">
        <f t="shared" si="60"/>
        <v>22000</v>
      </c>
      <c r="H550" s="38">
        <f t="shared" si="61"/>
        <v>0</v>
      </c>
      <c r="I550" s="37">
        <f t="shared" si="62"/>
        <v>0</v>
      </c>
      <c r="J550" s="12"/>
    </row>
    <row r="551" spans="1:10" x14ac:dyDescent="0.25">
      <c r="A551" s="14">
        <v>45081</v>
      </c>
      <c r="B551" s="14">
        <v>45082</v>
      </c>
      <c r="C551" s="11" t="s">
        <v>959</v>
      </c>
      <c r="D551" s="11" t="s">
        <v>11</v>
      </c>
      <c r="E551" s="11" t="s">
        <v>815</v>
      </c>
      <c r="F551" s="13">
        <v>1500</v>
      </c>
      <c r="G551" s="13">
        <f t="shared" si="60"/>
        <v>1500</v>
      </c>
      <c r="H551" s="38">
        <f t="shared" si="61"/>
        <v>0</v>
      </c>
      <c r="I551" s="37">
        <f t="shared" si="62"/>
        <v>0</v>
      </c>
      <c r="J551" s="12"/>
    </row>
    <row r="552" spans="1:10" ht="25.5" x14ac:dyDescent="0.25">
      <c r="A552" s="14">
        <v>45081</v>
      </c>
      <c r="B552" s="14">
        <v>45082</v>
      </c>
      <c r="C552" s="10" t="s">
        <v>120</v>
      </c>
      <c r="D552" s="11" t="s">
        <v>9</v>
      </c>
      <c r="E552" s="11" t="s">
        <v>814</v>
      </c>
      <c r="F552" s="13">
        <v>20000</v>
      </c>
      <c r="G552" s="13">
        <f t="shared" si="60"/>
        <v>20000</v>
      </c>
      <c r="H552" s="38">
        <f t="shared" si="61"/>
        <v>0</v>
      </c>
      <c r="I552" s="37">
        <f t="shared" si="62"/>
        <v>0</v>
      </c>
      <c r="J552" s="12"/>
    </row>
    <row r="553" spans="1:10" ht="25.5" x14ac:dyDescent="0.25">
      <c r="A553" s="14">
        <v>45087</v>
      </c>
      <c r="B553" s="14">
        <v>45088</v>
      </c>
      <c r="C553" s="10" t="s">
        <v>95</v>
      </c>
      <c r="D553" s="11" t="s">
        <v>9</v>
      </c>
      <c r="E553" s="11" t="s">
        <v>816</v>
      </c>
      <c r="F553" s="13">
        <v>21000</v>
      </c>
      <c r="G553" s="13">
        <f t="shared" si="60"/>
        <v>21000</v>
      </c>
      <c r="H553" s="38">
        <f t="shared" si="61"/>
        <v>0</v>
      </c>
      <c r="I553" s="37">
        <f t="shared" si="62"/>
        <v>0</v>
      </c>
      <c r="J553" s="12"/>
    </row>
    <row r="554" spans="1:10" ht="25.5" x14ac:dyDescent="0.25">
      <c r="A554" s="14">
        <v>45088</v>
      </c>
      <c r="B554" s="14">
        <v>45089</v>
      </c>
      <c r="C554" s="10" t="s">
        <v>421</v>
      </c>
      <c r="D554" s="11" t="s">
        <v>9</v>
      </c>
      <c r="E554" s="11" t="s">
        <v>817</v>
      </c>
      <c r="F554" s="13">
        <v>21000</v>
      </c>
      <c r="G554" s="13">
        <f t="shared" si="60"/>
        <v>21000</v>
      </c>
      <c r="H554" s="38">
        <f t="shared" si="61"/>
        <v>0</v>
      </c>
      <c r="I554" s="37">
        <f t="shared" si="62"/>
        <v>0</v>
      </c>
      <c r="J554" s="12"/>
    </row>
    <row r="555" spans="1:10" ht="25.5" x14ac:dyDescent="0.25">
      <c r="A555" s="14">
        <v>45094</v>
      </c>
      <c r="B555" s="14">
        <v>45095</v>
      </c>
      <c r="C555" s="10" t="s">
        <v>95</v>
      </c>
      <c r="D555" s="11" t="s">
        <v>9</v>
      </c>
      <c r="E555" s="11" t="s">
        <v>818</v>
      </c>
      <c r="F555" s="13">
        <v>21000</v>
      </c>
      <c r="G555" s="13">
        <f t="shared" si="60"/>
        <v>21000</v>
      </c>
      <c r="H555" s="38">
        <f t="shared" si="61"/>
        <v>0</v>
      </c>
      <c r="I555" s="37">
        <f t="shared" si="62"/>
        <v>0</v>
      </c>
      <c r="J555" s="12"/>
    </row>
    <row r="556" spans="1:10" ht="25.5" x14ac:dyDescent="0.25">
      <c r="A556" s="14">
        <v>45095</v>
      </c>
      <c r="B556" s="14">
        <v>45096</v>
      </c>
      <c r="C556" s="10" t="s">
        <v>43</v>
      </c>
      <c r="D556" s="11" t="s">
        <v>9</v>
      </c>
      <c r="E556" s="11" t="s">
        <v>819</v>
      </c>
      <c r="F556" s="13">
        <v>25000</v>
      </c>
      <c r="G556" s="13">
        <f t="shared" si="60"/>
        <v>25000</v>
      </c>
      <c r="H556" s="38">
        <f t="shared" si="61"/>
        <v>0</v>
      </c>
      <c r="I556" s="37">
        <f t="shared" si="62"/>
        <v>0</v>
      </c>
      <c r="J556" s="12"/>
    </row>
    <row r="557" spans="1:10" ht="25.5" x14ac:dyDescent="0.25">
      <c r="A557" s="14">
        <v>45098</v>
      </c>
      <c r="B557" s="14">
        <v>45101</v>
      </c>
      <c r="C557" s="11" t="s">
        <v>907</v>
      </c>
      <c r="D557" s="11" t="s">
        <v>10</v>
      </c>
      <c r="E557" s="11" t="s">
        <v>820</v>
      </c>
      <c r="F557" s="13">
        <v>2640</v>
      </c>
      <c r="G557" s="13">
        <f t="shared" si="60"/>
        <v>2640</v>
      </c>
      <c r="H557" s="38">
        <f t="shared" si="61"/>
        <v>0</v>
      </c>
      <c r="I557" s="37">
        <f t="shared" si="62"/>
        <v>0</v>
      </c>
      <c r="J557" s="12"/>
    </row>
    <row r="558" spans="1:10" ht="25.5" x14ac:dyDescent="0.25">
      <c r="A558" s="14">
        <v>45102</v>
      </c>
      <c r="B558" s="14">
        <v>45103</v>
      </c>
      <c r="C558" s="10" t="s">
        <v>794</v>
      </c>
      <c r="D558" s="11" t="s">
        <v>9</v>
      </c>
      <c r="E558" s="11" t="s">
        <v>821</v>
      </c>
      <c r="F558" s="13">
        <v>20000</v>
      </c>
      <c r="G558" s="13">
        <f t="shared" si="60"/>
        <v>20000</v>
      </c>
      <c r="H558" s="38">
        <f t="shared" si="61"/>
        <v>0</v>
      </c>
      <c r="I558" s="37">
        <f t="shared" si="62"/>
        <v>0</v>
      </c>
      <c r="J558" s="12"/>
    </row>
    <row r="559" spans="1:10" x14ac:dyDescent="0.25">
      <c r="A559" s="14">
        <v>45089</v>
      </c>
      <c r="B559" s="14">
        <v>45106</v>
      </c>
      <c r="C559" s="10" t="s">
        <v>822</v>
      </c>
      <c r="D559" s="11" t="s">
        <v>10</v>
      </c>
      <c r="E559" s="11" t="s">
        <v>823</v>
      </c>
      <c r="F559" s="13">
        <v>8400</v>
      </c>
      <c r="G559" s="13">
        <f t="shared" si="60"/>
        <v>8400</v>
      </c>
      <c r="H559" s="38">
        <f t="shared" si="61"/>
        <v>0</v>
      </c>
      <c r="I559" s="37">
        <f t="shared" si="62"/>
        <v>0</v>
      </c>
      <c r="J559" s="12"/>
    </row>
    <row r="560" spans="1:10" ht="25.5" x14ac:dyDescent="0.25">
      <c r="A560" s="14" t="s">
        <v>787</v>
      </c>
      <c r="B560" s="14" t="s">
        <v>824</v>
      </c>
      <c r="C560" s="10" t="s">
        <v>378</v>
      </c>
      <c r="D560" s="11" t="s">
        <v>42</v>
      </c>
      <c r="E560" s="11" t="s">
        <v>532</v>
      </c>
      <c r="F560" s="13">
        <v>63563</v>
      </c>
      <c r="G560" s="13">
        <f t="shared" si="60"/>
        <v>63563</v>
      </c>
      <c r="H560" s="38">
        <f t="shared" si="61"/>
        <v>0</v>
      </c>
      <c r="I560" s="37">
        <f t="shared" si="62"/>
        <v>0</v>
      </c>
      <c r="J560" s="12"/>
    </row>
    <row r="561" spans="1:10" ht="25.5" x14ac:dyDescent="0.25">
      <c r="A561" s="14" t="s">
        <v>326</v>
      </c>
      <c r="B561" s="14" t="s">
        <v>824</v>
      </c>
      <c r="C561" s="10" t="s">
        <v>747</v>
      </c>
      <c r="D561" s="11" t="s">
        <v>9</v>
      </c>
      <c r="E561" s="11" t="s">
        <v>13</v>
      </c>
      <c r="F561" s="13">
        <v>29079</v>
      </c>
      <c r="G561" s="13">
        <f t="shared" si="60"/>
        <v>29079</v>
      </c>
      <c r="H561" s="38">
        <f t="shared" si="61"/>
        <v>0</v>
      </c>
      <c r="I561" s="37">
        <f t="shared" si="62"/>
        <v>0</v>
      </c>
      <c r="J561" s="12"/>
    </row>
    <row r="562" spans="1:10" ht="25.5" x14ac:dyDescent="0.25">
      <c r="A562" s="14">
        <v>44672</v>
      </c>
      <c r="B562" s="14">
        <v>45107</v>
      </c>
      <c r="C562" s="10" t="s">
        <v>476</v>
      </c>
      <c r="D562" s="11" t="s">
        <v>9</v>
      </c>
      <c r="E562" s="11" t="s">
        <v>13</v>
      </c>
      <c r="F562" s="13" t="s">
        <v>825</v>
      </c>
      <c r="G562" s="13" t="str">
        <f t="shared" si="60"/>
        <v>12562$</v>
      </c>
      <c r="H562" s="38">
        <v>0</v>
      </c>
      <c r="I562" s="37">
        <v>0</v>
      </c>
      <c r="J562" s="12"/>
    </row>
    <row r="563" spans="1:10" ht="25.5" x14ac:dyDescent="0.25">
      <c r="A563" s="14">
        <v>44733</v>
      </c>
      <c r="B563" s="14">
        <v>45107</v>
      </c>
      <c r="C563" s="10" t="s">
        <v>499</v>
      </c>
      <c r="D563" s="11" t="s">
        <v>9</v>
      </c>
      <c r="E563" s="11" t="s">
        <v>827</v>
      </c>
      <c r="F563" s="13">
        <v>30000</v>
      </c>
      <c r="G563" s="13">
        <f t="shared" si="60"/>
        <v>30000</v>
      </c>
      <c r="H563" s="38">
        <f t="shared" ref="H563:H577" si="63">F563-G563</f>
        <v>0</v>
      </c>
      <c r="I563" s="37">
        <f t="shared" ref="I563:I577" si="64">H563/F563</f>
        <v>0</v>
      </c>
      <c r="J563" s="12"/>
    </row>
    <row r="564" spans="1:10" ht="25.5" x14ac:dyDescent="0.25">
      <c r="A564" s="14">
        <v>44733</v>
      </c>
      <c r="B564" s="14">
        <v>45107</v>
      </c>
      <c r="C564" s="10" t="s">
        <v>826</v>
      </c>
      <c r="D564" s="11" t="s">
        <v>9</v>
      </c>
      <c r="E564" s="11" t="s">
        <v>827</v>
      </c>
      <c r="F564" s="13">
        <v>30000</v>
      </c>
      <c r="G564" s="13">
        <f t="shared" si="60"/>
        <v>30000</v>
      </c>
      <c r="H564" s="38">
        <f t="shared" si="63"/>
        <v>0</v>
      </c>
      <c r="I564" s="37">
        <f t="shared" si="64"/>
        <v>0</v>
      </c>
      <c r="J564" s="12"/>
    </row>
    <row r="565" spans="1:10" ht="25.5" x14ac:dyDescent="0.25">
      <c r="A565" s="14">
        <v>44733</v>
      </c>
      <c r="B565" s="14">
        <v>45107</v>
      </c>
      <c r="C565" s="10" t="s">
        <v>829</v>
      </c>
      <c r="D565" s="11" t="s">
        <v>9</v>
      </c>
      <c r="E565" s="11" t="s">
        <v>827</v>
      </c>
      <c r="F565" s="13">
        <v>60000</v>
      </c>
      <c r="G565" s="13">
        <f t="shared" si="60"/>
        <v>60000</v>
      </c>
      <c r="H565" s="38">
        <f t="shared" si="63"/>
        <v>0</v>
      </c>
      <c r="I565" s="37">
        <f t="shared" si="64"/>
        <v>0</v>
      </c>
      <c r="J565" s="12"/>
    </row>
    <row r="566" spans="1:10" ht="25.5" x14ac:dyDescent="0.25">
      <c r="A566" s="14">
        <v>44733</v>
      </c>
      <c r="B566" s="14">
        <v>45107</v>
      </c>
      <c r="C566" s="10" t="s">
        <v>828</v>
      </c>
      <c r="D566" s="11" t="s">
        <v>9</v>
      </c>
      <c r="E566" s="11" t="s">
        <v>827</v>
      </c>
      <c r="F566" s="13">
        <v>30000</v>
      </c>
      <c r="G566" s="13">
        <f t="shared" si="60"/>
        <v>30000</v>
      </c>
      <c r="H566" s="38">
        <f t="shared" si="63"/>
        <v>0</v>
      </c>
      <c r="I566" s="37">
        <f t="shared" si="64"/>
        <v>0</v>
      </c>
      <c r="J566" s="12"/>
    </row>
    <row r="567" spans="1:10" ht="25.5" x14ac:dyDescent="0.25">
      <c r="A567" s="14">
        <v>44774</v>
      </c>
      <c r="B567" s="14">
        <v>45107</v>
      </c>
      <c r="C567" s="10" t="s">
        <v>85</v>
      </c>
      <c r="D567" s="11" t="s">
        <v>9</v>
      </c>
      <c r="E567" s="11" t="s">
        <v>108</v>
      </c>
      <c r="F567" s="13">
        <v>72000</v>
      </c>
      <c r="G567" s="13">
        <f t="shared" si="60"/>
        <v>72000</v>
      </c>
      <c r="H567" s="38">
        <f t="shared" si="63"/>
        <v>0</v>
      </c>
      <c r="I567" s="37">
        <f t="shared" si="64"/>
        <v>0</v>
      </c>
      <c r="J567" s="12"/>
    </row>
    <row r="568" spans="1:10" ht="25.5" x14ac:dyDescent="0.25">
      <c r="A568" s="14">
        <v>44927</v>
      </c>
      <c r="B568" s="14">
        <v>45107</v>
      </c>
      <c r="C568" s="10" t="s">
        <v>336</v>
      </c>
      <c r="D568" s="11" t="s">
        <v>9</v>
      </c>
      <c r="E568" s="11" t="s">
        <v>13</v>
      </c>
      <c r="F568" s="13">
        <v>11964</v>
      </c>
      <c r="G568" s="13">
        <f t="shared" si="60"/>
        <v>11964</v>
      </c>
      <c r="H568" s="38">
        <f t="shared" si="63"/>
        <v>0</v>
      </c>
      <c r="I568" s="37">
        <f t="shared" si="64"/>
        <v>0</v>
      </c>
      <c r="J568" s="12"/>
    </row>
    <row r="569" spans="1:10" ht="25.5" x14ac:dyDescent="0.25">
      <c r="A569" s="14">
        <v>44928</v>
      </c>
      <c r="B569" s="14">
        <v>45107</v>
      </c>
      <c r="C569" s="10" t="s">
        <v>24</v>
      </c>
      <c r="D569" s="11" t="s">
        <v>9</v>
      </c>
      <c r="E569" s="11" t="s">
        <v>830</v>
      </c>
      <c r="F569" s="13">
        <v>64500</v>
      </c>
      <c r="G569" s="13">
        <f t="shared" si="60"/>
        <v>64500</v>
      </c>
      <c r="H569" s="38">
        <f t="shared" si="63"/>
        <v>0</v>
      </c>
      <c r="I569" s="37">
        <f t="shared" si="64"/>
        <v>0</v>
      </c>
      <c r="J569" s="12"/>
    </row>
    <row r="570" spans="1:10" x14ac:dyDescent="0.25">
      <c r="A570" s="14" t="s">
        <v>831</v>
      </c>
      <c r="B570" s="14">
        <v>45107</v>
      </c>
      <c r="C570" s="11" t="s">
        <v>955</v>
      </c>
      <c r="D570" s="11" t="s">
        <v>47</v>
      </c>
      <c r="E570" s="11" t="s">
        <v>48</v>
      </c>
      <c r="F570" s="13">
        <v>10400</v>
      </c>
      <c r="G570" s="13">
        <f t="shared" si="60"/>
        <v>10400</v>
      </c>
      <c r="H570" s="38">
        <f t="shared" si="63"/>
        <v>0</v>
      </c>
      <c r="I570" s="37">
        <f t="shared" si="64"/>
        <v>0</v>
      </c>
      <c r="J570" s="12"/>
    </row>
    <row r="571" spans="1:10" x14ac:dyDescent="0.25">
      <c r="A571" s="14">
        <v>44931</v>
      </c>
      <c r="B571" s="14">
        <v>45107</v>
      </c>
      <c r="C571" s="10" t="s">
        <v>65</v>
      </c>
      <c r="D571" s="11" t="s">
        <v>47</v>
      </c>
      <c r="E571" s="11" t="s">
        <v>66</v>
      </c>
      <c r="F571" s="13">
        <v>12000</v>
      </c>
      <c r="G571" s="13">
        <f t="shared" si="60"/>
        <v>12000</v>
      </c>
      <c r="H571" s="38">
        <f t="shared" si="63"/>
        <v>0</v>
      </c>
      <c r="I571" s="37">
        <f t="shared" si="64"/>
        <v>0</v>
      </c>
      <c r="J571" s="12"/>
    </row>
    <row r="572" spans="1:10" ht="25.5" x14ac:dyDescent="0.25">
      <c r="A572" s="14">
        <v>44973</v>
      </c>
      <c r="B572" s="14">
        <v>45107</v>
      </c>
      <c r="C572" s="10" t="s">
        <v>832</v>
      </c>
      <c r="D572" s="11" t="s">
        <v>9</v>
      </c>
      <c r="E572" s="11" t="s">
        <v>294</v>
      </c>
      <c r="F572" s="13">
        <v>36792</v>
      </c>
      <c r="G572" s="13">
        <f t="shared" si="60"/>
        <v>36792</v>
      </c>
      <c r="H572" s="38">
        <f t="shared" si="63"/>
        <v>0</v>
      </c>
      <c r="I572" s="37">
        <f t="shared" si="64"/>
        <v>0</v>
      </c>
      <c r="J572" s="12"/>
    </row>
    <row r="573" spans="1:10" ht="25.5" x14ac:dyDescent="0.25">
      <c r="A573" s="14">
        <v>45008</v>
      </c>
      <c r="B573" s="14">
        <v>45107</v>
      </c>
      <c r="C573" s="10" t="s">
        <v>206</v>
      </c>
      <c r="D573" s="11" t="s">
        <v>9</v>
      </c>
      <c r="E573" s="11" t="s">
        <v>207</v>
      </c>
      <c r="F573" s="13">
        <v>75724.800000000003</v>
      </c>
      <c r="G573" s="13">
        <f t="shared" si="60"/>
        <v>75724.800000000003</v>
      </c>
      <c r="H573" s="38">
        <f t="shared" si="63"/>
        <v>0</v>
      </c>
      <c r="I573" s="37">
        <f t="shared" si="64"/>
        <v>0</v>
      </c>
      <c r="J573" s="12"/>
    </row>
    <row r="574" spans="1:10" ht="25.5" x14ac:dyDescent="0.25">
      <c r="A574" s="14">
        <v>45082</v>
      </c>
      <c r="B574" s="14">
        <v>45107</v>
      </c>
      <c r="C574" s="10" t="s">
        <v>143</v>
      </c>
      <c r="D574" s="11" t="s">
        <v>10</v>
      </c>
      <c r="E574" s="11" t="s">
        <v>833</v>
      </c>
      <c r="F574" s="13">
        <v>1680</v>
      </c>
      <c r="G574" s="13">
        <f t="shared" si="60"/>
        <v>1680</v>
      </c>
      <c r="H574" s="38">
        <f t="shared" si="63"/>
        <v>0</v>
      </c>
      <c r="I574" s="37">
        <f t="shared" si="64"/>
        <v>0</v>
      </c>
      <c r="J574" s="12"/>
    </row>
    <row r="575" spans="1:10" ht="25.5" x14ac:dyDescent="0.25">
      <c r="A575" s="14">
        <v>45125</v>
      </c>
      <c r="B575" s="10">
        <v>45107</v>
      </c>
      <c r="C575" s="11" t="s">
        <v>85</v>
      </c>
      <c r="D575" s="11" t="s">
        <v>9</v>
      </c>
      <c r="E575" s="11" t="s">
        <v>108</v>
      </c>
      <c r="F575" s="13">
        <v>110000</v>
      </c>
      <c r="G575" s="13">
        <v>112968</v>
      </c>
      <c r="H575" s="38">
        <f t="shared" si="63"/>
        <v>-2968</v>
      </c>
      <c r="I575" s="37">
        <f t="shared" si="64"/>
        <v>-2.6981818181818183E-2</v>
      </c>
      <c r="J575" s="12"/>
    </row>
    <row r="576" spans="1:10" ht="25.5" x14ac:dyDescent="0.25">
      <c r="A576" s="14">
        <v>45108</v>
      </c>
      <c r="B576" s="10">
        <v>45109</v>
      </c>
      <c r="C576" s="11" t="s">
        <v>492</v>
      </c>
      <c r="D576" s="11" t="s">
        <v>9</v>
      </c>
      <c r="E576" s="12" t="s">
        <v>834</v>
      </c>
      <c r="F576" s="13">
        <v>20000</v>
      </c>
      <c r="G576" s="13">
        <f>F576</f>
        <v>20000</v>
      </c>
      <c r="H576" s="38">
        <f t="shared" si="63"/>
        <v>0</v>
      </c>
      <c r="I576" s="37">
        <f t="shared" si="64"/>
        <v>0</v>
      </c>
      <c r="J576" s="12"/>
    </row>
    <row r="577" spans="1:10" ht="25.5" x14ac:dyDescent="0.25">
      <c r="A577" s="14">
        <v>45109</v>
      </c>
      <c r="B577" s="14">
        <v>45110</v>
      </c>
      <c r="C577" s="11" t="s">
        <v>95</v>
      </c>
      <c r="D577" s="11" t="s">
        <v>9</v>
      </c>
      <c r="E577" s="12" t="s">
        <v>835</v>
      </c>
      <c r="F577" s="13">
        <v>21000</v>
      </c>
      <c r="G577" s="13">
        <f>F577</f>
        <v>21000</v>
      </c>
      <c r="H577" s="38">
        <f t="shared" si="63"/>
        <v>0</v>
      </c>
      <c r="I577" s="37">
        <f t="shared" si="64"/>
        <v>0</v>
      </c>
      <c r="J577" s="12"/>
    </row>
    <row r="578" spans="1:10" ht="38.25" x14ac:dyDescent="0.2">
      <c r="A578" s="11" t="s">
        <v>1081</v>
      </c>
      <c r="B578" s="11" t="s">
        <v>1082</v>
      </c>
      <c r="C578" s="11" t="s">
        <v>87</v>
      </c>
      <c r="D578" s="11" t="s">
        <v>10</v>
      </c>
      <c r="E578" s="11" t="s">
        <v>88</v>
      </c>
      <c r="F578" s="13">
        <v>6125876.1500000004</v>
      </c>
      <c r="G578" s="25">
        <v>6180154.2599999998</v>
      </c>
      <c r="H578" s="25">
        <f>(G578-F578)</f>
        <v>54278.109999999404</v>
      </c>
      <c r="I578" s="30">
        <f>IFERROR(+H578/G578,0)</f>
        <v>8.7826464707046661E-3</v>
      </c>
      <c r="J578" s="36" t="s">
        <v>1083</v>
      </c>
    </row>
    <row r="579" spans="1:10" ht="25.5" x14ac:dyDescent="0.25">
      <c r="A579" s="14">
        <v>45116</v>
      </c>
      <c r="B579" s="10">
        <v>45117</v>
      </c>
      <c r="C579" s="11" t="s">
        <v>295</v>
      </c>
      <c r="D579" s="11" t="s">
        <v>9</v>
      </c>
      <c r="E579" s="12" t="s">
        <v>836</v>
      </c>
      <c r="F579" s="13">
        <v>23000</v>
      </c>
      <c r="G579" s="13">
        <f t="shared" ref="G579:G589" si="65">F579</f>
        <v>23000</v>
      </c>
      <c r="H579" s="38">
        <f t="shared" ref="H579:H589" si="66">F579-G579</f>
        <v>0</v>
      </c>
      <c r="I579" s="37">
        <f t="shared" ref="I579:I589" si="67">H579/F579</f>
        <v>0</v>
      </c>
      <c r="J579" s="12"/>
    </row>
    <row r="580" spans="1:10" x14ac:dyDescent="0.25">
      <c r="A580" s="14">
        <v>45042</v>
      </c>
      <c r="B580" s="10">
        <v>45119</v>
      </c>
      <c r="C580" s="11" t="s">
        <v>955</v>
      </c>
      <c r="D580" s="11" t="s">
        <v>11</v>
      </c>
      <c r="E580" s="12" t="s">
        <v>851</v>
      </c>
      <c r="F580" s="13">
        <v>1980</v>
      </c>
      <c r="G580" s="13">
        <f t="shared" si="65"/>
        <v>1980</v>
      </c>
      <c r="H580" s="38">
        <f t="shared" si="66"/>
        <v>0</v>
      </c>
      <c r="I580" s="37">
        <f t="shared" si="67"/>
        <v>0</v>
      </c>
      <c r="J580" s="12"/>
    </row>
    <row r="581" spans="1:10" ht="25.5" x14ac:dyDescent="0.25">
      <c r="A581" s="10" t="s">
        <v>613</v>
      </c>
      <c r="B581" s="10" t="s">
        <v>837</v>
      </c>
      <c r="C581" s="11" t="s">
        <v>838</v>
      </c>
      <c r="D581" s="11" t="s">
        <v>9</v>
      </c>
      <c r="E581" s="11" t="s">
        <v>13</v>
      </c>
      <c r="F581" s="13">
        <v>7478</v>
      </c>
      <c r="G581" s="13">
        <f t="shared" si="65"/>
        <v>7478</v>
      </c>
      <c r="H581" s="38">
        <f t="shared" si="66"/>
        <v>0</v>
      </c>
      <c r="I581" s="37">
        <f t="shared" si="67"/>
        <v>0</v>
      </c>
      <c r="J581" s="12"/>
    </row>
    <row r="582" spans="1:10" ht="25.5" x14ac:dyDescent="0.25">
      <c r="A582" s="14">
        <v>45122</v>
      </c>
      <c r="B582" s="10">
        <v>45123</v>
      </c>
      <c r="C582" s="11" t="s">
        <v>29</v>
      </c>
      <c r="D582" s="11" t="s">
        <v>9</v>
      </c>
      <c r="E582" s="12" t="s">
        <v>839</v>
      </c>
      <c r="F582" s="13">
        <v>36000</v>
      </c>
      <c r="G582" s="13">
        <f t="shared" si="65"/>
        <v>36000</v>
      </c>
      <c r="H582" s="38">
        <f t="shared" si="66"/>
        <v>0</v>
      </c>
      <c r="I582" s="37">
        <f t="shared" si="67"/>
        <v>0</v>
      </c>
      <c r="J582" s="12"/>
    </row>
    <row r="583" spans="1:10" ht="25.5" x14ac:dyDescent="0.25">
      <c r="A583" s="14">
        <v>45129</v>
      </c>
      <c r="B583" s="14">
        <v>45130</v>
      </c>
      <c r="C583" s="11" t="s">
        <v>967</v>
      </c>
      <c r="D583" s="11" t="s">
        <v>9</v>
      </c>
      <c r="E583" s="12" t="s">
        <v>840</v>
      </c>
      <c r="F583" s="13">
        <v>20000</v>
      </c>
      <c r="G583" s="13">
        <f t="shared" si="65"/>
        <v>20000</v>
      </c>
      <c r="H583" s="38">
        <f t="shared" si="66"/>
        <v>0</v>
      </c>
      <c r="I583" s="37">
        <f t="shared" si="67"/>
        <v>0</v>
      </c>
      <c r="J583" s="12"/>
    </row>
    <row r="584" spans="1:10" ht="25.5" x14ac:dyDescent="0.25">
      <c r="A584" s="14">
        <v>45107</v>
      </c>
      <c r="B584" s="10">
        <v>45131</v>
      </c>
      <c r="C584" s="11" t="s">
        <v>844</v>
      </c>
      <c r="D584" s="11" t="s">
        <v>9</v>
      </c>
      <c r="E584" s="12" t="s">
        <v>845</v>
      </c>
      <c r="F584" s="13">
        <v>11000</v>
      </c>
      <c r="G584" s="13">
        <f t="shared" si="65"/>
        <v>11000</v>
      </c>
      <c r="H584" s="38">
        <f t="shared" si="66"/>
        <v>0</v>
      </c>
      <c r="I584" s="37">
        <f t="shared" si="67"/>
        <v>0</v>
      </c>
      <c r="J584" s="12"/>
    </row>
    <row r="585" spans="1:10" ht="38.25" x14ac:dyDescent="0.25">
      <c r="A585" s="14">
        <v>45114</v>
      </c>
      <c r="B585" s="10">
        <v>45131</v>
      </c>
      <c r="C585" s="11" t="s">
        <v>842</v>
      </c>
      <c r="D585" s="11" t="s">
        <v>9</v>
      </c>
      <c r="E585" s="12" t="s">
        <v>843</v>
      </c>
      <c r="F585" s="13">
        <v>14200</v>
      </c>
      <c r="G585" s="13">
        <f t="shared" si="65"/>
        <v>14200</v>
      </c>
      <c r="H585" s="38">
        <f t="shared" si="66"/>
        <v>0</v>
      </c>
      <c r="I585" s="37">
        <f t="shared" si="67"/>
        <v>0</v>
      </c>
      <c r="J585" s="12"/>
    </row>
    <row r="586" spans="1:10" ht="25.5" x14ac:dyDescent="0.25">
      <c r="A586" s="14">
        <v>45130</v>
      </c>
      <c r="B586" s="14">
        <v>45131</v>
      </c>
      <c r="C586" s="11" t="s">
        <v>967</v>
      </c>
      <c r="D586" s="11" t="s">
        <v>9</v>
      </c>
      <c r="E586" s="12" t="s">
        <v>841</v>
      </c>
      <c r="F586" s="13">
        <v>20000</v>
      </c>
      <c r="G586" s="13">
        <f t="shared" si="65"/>
        <v>20000</v>
      </c>
      <c r="H586" s="38">
        <f t="shared" si="66"/>
        <v>0</v>
      </c>
      <c r="I586" s="37">
        <f t="shared" si="67"/>
        <v>0</v>
      </c>
      <c r="J586" s="12"/>
    </row>
    <row r="587" spans="1:10" ht="25.5" x14ac:dyDescent="0.25">
      <c r="A587" s="10" t="s">
        <v>223</v>
      </c>
      <c r="B587" s="10" t="s">
        <v>846</v>
      </c>
      <c r="C587" s="11" t="s">
        <v>225</v>
      </c>
      <c r="D587" s="11" t="s">
        <v>11</v>
      </c>
      <c r="E587" s="11" t="s">
        <v>226</v>
      </c>
      <c r="F587" s="13">
        <v>22560</v>
      </c>
      <c r="G587" s="13">
        <f t="shared" si="65"/>
        <v>22560</v>
      </c>
      <c r="H587" s="38">
        <f t="shared" si="66"/>
        <v>0</v>
      </c>
      <c r="I587" s="37">
        <f t="shared" si="67"/>
        <v>0</v>
      </c>
      <c r="J587" s="12"/>
    </row>
    <row r="588" spans="1:10" ht="25.5" x14ac:dyDescent="0.25">
      <c r="A588" s="14">
        <v>44630</v>
      </c>
      <c r="B588" s="14">
        <v>45137</v>
      </c>
      <c r="C588" s="12" t="s">
        <v>847</v>
      </c>
      <c r="D588" s="11" t="s">
        <v>9</v>
      </c>
      <c r="E588" s="12" t="s">
        <v>13</v>
      </c>
      <c r="F588" s="13">
        <v>131438</v>
      </c>
      <c r="G588" s="13">
        <f t="shared" si="65"/>
        <v>131438</v>
      </c>
      <c r="H588" s="38">
        <f t="shared" si="66"/>
        <v>0</v>
      </c>
      <c r="I588" s="37">
        <f t="shared" si="67"/>
        <v>0</v>
      </c>
      <c r="J588" s="12"/>
    </row>
    <row r="589" spans="1:10" ht="25.5" x14ac:dyDescent="0.25">
      <c r="A589" s="14">
        <v>45003</v>
      </c>
      <c r="B589" s="14">
        <v>45137</v>
      </c>
      <c r="C589" s="11" t="s">
        <v>29</v>
      </c>
      <c r="D589" s="11" t="s">
        <v>9</v>
      </c>
      <c r="E589" s="12" t="s">
        <v>848</v>
      </c>
      <c r="F589" s="13">
        <v>156000</v>
      </c>
      <c r="G589" s="13">
        <f t="shared" si="65"/>
        <v>156000</v>
      </c>
      <c r="H589" s="38">
        <f t="shared" si="66"/>
        <v>0</v>
      </c>
      <c r="I589" s="37">
        <f t="shared" si="67"/>
        <v>0</v>
      </c>
      <c r="J589" s="12"/>
    </row>
    <row r="590" spans="1:10" ht="25.5" x14ac:dyDescent="0.2">
      <c r="A590" s="19">
        <v>44958</v>
      </c>
      <c r="B590" s="19">
        <v>45138</v>
      </c>
      <c r="C590" s="22" t="s">
        <v>1046</v>
      </c>
      <c r="D590" s="22" t="s">
        <v>9</v>
      </c>
      <c r="E590" s="22" t="s">
        <v>1047</v>
      </c>
      <c r="F590" s="25">
        <v>2992</v>
      </c>
      <c r="G590" s="25">
        <v>2992</v>
      </c>
      <c r="H590" s="25">
        <f>(G590-F590)</f>
        <v>0</v>
      </c>
      <c r="I590" s="30">
        <f>IFERROR(+H590/G590,0)</f>
        <v>0</v>
      </c>
      <c r="J590" s="36"/>
    </row>
    <row r="591" spans="1:10" ht="25.5" x14ac:dyDescent="0.25">
      <c r="A591" s="14">
        <v>44999</v>
      </c>
      <c r="B591" s="14">
        <v>45138</v>
      </c>
      <c r="C591" s="11" t="s">
        <v>849</v>
      </c>
      <c r="D591" s="11" t="s">
        <v>9</v>
      </c>
      <c r="E591" s="12" t="s">
        <v>850</v>
      </c>
      <c r="F591" s="13">
        <v>294693.80000000005</v>
      </c>
      <c r="G591" s="13">
        <f t="shared" ref="G591:G616" si="68">F591</f>
        <v>294693.80000000005</v>
      </c>
      <c r="H591" s="38">
        <f t="shared" ref="H591:H616" si="69">F591-G591</f>
        <v>0</v>
      </c>
      <c r="I591" s="37">
        <f t="shared" ref="I591:I616" si="70">H591/F591</f>
        <v>0</v>
      </c>
      <c r="J591" s="12"/>
    </row>
    <row r="592" spans="1:10" ht="25.5" x14ac:dyDescent="0.25">
      <c r="A592" s="14">
        <v>45137</v>
      </c>
      <c r="B592" s="10">
        <v>45138</v>
      </c>
      <c r="C592" s="11" t="s">
        <v>852</v>
      </c>
      <c r="D592" s="11" t="s">
        <v>9</v>
      </c>
      <c r="E592" s="12" t="s">
        <v>853</v>
      </c>
      <c r="F592" s="13">
        <v>23000</v>
      </c>
      <c r="G592" s="13">
        <f t="shared" si="68"/>
        <v>23000</v>
      </c>
      <c r="H592" s="38">
        <f t="shared" si="69"/>
        <v>0</v>
      </c>
      <c r="I592" s="37">
        <f t="shared" si="70"/>
        <v>0</v>
      </c>
      <c r="J592" s="12"/>
    </row>
    <row r="593" spans="1:10" ht="25.5" x14ac:dyDescent="0.25">
      <c r="A593" s="14">
        <v>45142</v>
      </c>
      <c r="B593" s="10">
        <v>45143</v>
      </c>
      <c r="C593" s="11" t="s">
        <v>854</v>
      </c>
      <c r="D593" s="11" t="s">
        <v>9</v>
      </c>
      <c r="E593" s="12" t="s">
        <v>855</v>
      </c>
      <c r="F593" s="13">
        <v>24000</v>
      </c>
      <c r="G593" s="13">
        <f t="shared" si="68"/>
        <v>24000</v>
      </c>
      <c r="H593" s="38">
        <f t="shared" si="69"/>
        <v>0</v>
      </c>
      <c r="I593" s="37">
        <f t="shared" si="70"/>
        <v>0</v>
      </c>
      <c r="J593" s="12"/>
    </row>
    <row r="594" spans="1:10" ht="25.5" x14ac:dyDescent="0.25">
      <c r="A594" s="14">
        <v>45143</v>
      </c>
      <c r="B594" s="10">
        <v>45144</v>
      </c>
      <c r="C594" s="11" t="s">
        <v>854</v>
      </c>
      <c r="D594" s="11" t="s">
        <v>9</v>
      </c>
      <c r="E594" s="12" t="s">
        <v>856</v>
      </c>
      <c r="F594" s="13">
        <v>14000</v>
      </c>
      <c r="G594" s="13">
        <f t="shared" si="68"/>
        <v>14000</v>
      </c>
      <c r="H594" s="38">
        <f t="shared" si="69"/>
        <v>0</v>
      </c>
      <c r="I594" s="37">
        <f t="shared" si="70"/>
        <v>0</v>
      </c>
      <c r="J594" s="12"/>
    </row>
    <row r="595" spans="1:10" ht="25.5" x14ac:dyDescent="0.25">
      <c r="A595" s="14">
        <v>45144</v>
      </c>
      <c r="B595" s="10">
        <v>45145</v>
      </c>
      <c r="C595" s="11" t="s">
        <v>800</v>
      </c>
      <c r="D595" s="11" t="s">
        <v>9</v>
      </c>
      <c r="E595" s="12" t="s">
        <v>857</v>
      </c>
      <c r="F595" s="13">
        <v>24000</v>
      </c>
      <c r="G595" s="13">
        <f t="shared" si="68"/>
        <v>24000</v>
      </c>
      <c r="H595" s="38">
        <f t="shared" si="69"/>
        <v>0</v>
      </c>
      <c r="I595" s="37">
        <f t="shared" si="70"/>
        <v>0</v>
      </c>
      <c r="J595" s="12"/>
    </row>
    <row r="596" spans="1:10" ht="25.5" x14ac:dyDescent="0.25">
      <c r="A596" s="14">
        <v>45150</v>
      </c>
      <c r="B596" s="10">
        <v>45151</v>
      </c>
      <c r="C596" s="11" t="s">
        <v>120</v>
      </c>
      <c r="D596" s="11" t="s">
        <v>9</v>
      </c>
      <c r="E596" s="12" t="s">
        <v>858</v>
      </c>
      <c r="F596" s="13">
        <v>22000</v>
      </c>
      <c r="G596" s="13">
        <f t="shared" si="68"/>
        <v>22000</v>
      </c>
      <c r="H596" s="38">
        <f t="shared" si="69"/>
        <v>0</v>
      </c>
      <c r="I596" s="37">
        <f t="shared" si="70"/>
        <v>0</v>
      </c>
      <c r="J596" s="12"/>
    </row>
    <row r="597" spans="1:10" ht="25.5" x14ac:dyDescent="0.25">
      <c r="A597" s="14">
        <v>45151</v>
      </c>
      <c r="B597" s="10">
        <v>45152</v>
      </c>
      <c r="C597" s="11" t="s">
        <v>860</v>
      </c>
      <c r="D597" s="11" t="s">
        <v>9</v>
      </c>
      <c r="E597" s="12" t="s">
        <v>861</v>
      </c>
      <c r="F597" s="13">
        <v>21500</v>
      </c>
      <c r="G597" s="13">
        <f t="shared" si="68"/>
        <v>21500</v>
      </c>
      <c r="H597" s="38">
        <f t="shared" si="69"/>
        <v>0</v>
      </c>
      <c r="I597" s="37">
        <f t="shared" si="70"/>
        <v>0</v>
      </c>
      <c r="J597" s="12"/>
    </row>
    <row r="598" spans="1:10" ht="25.5" x14ac:dyDescent="0.25">
      <c r="A598" s="14">
        <v>45156</v>
      </c>
      <c r="B598" s="10">
        <v>45157</v>
      </c>
      <c r="C598" s="11" t="s">
        <v>248</v>
      </c>
      <c r="D598" s="11" t="s">
        <v>9</v>
      </c>
      <c r="E598" s="12" t="s">
        <v>862</v>
      </c>
      <c r="F598" s="13">
        <v>21000</v>
      </c>
      <c r="G598" s="13">
        <f t="shared" si="68"/>
        <v>21000</v>
      </c>
      <c r="H598" s="38">
        <f t="shared" si="69"/>
        <v>0</v>
      </c>
      <c r="I598" s="37">
        <f t="shared" si="70"/>
        <v>0</v>
      </c>
      <c r="J598" s="12"/>
    </row>
    <row r="599" spans="1:10" ht="25.5" x14ac:dyDescent="0.25">
      <c r="A599" s="14">
        <v>45157</v>
      </c>
      <c r="B599" s="10">
        <v>45158</v>
      </c>
      <c r="C599" s="11" t="s">
        <v>802</v>
      </c>
      <c r="D599" s="11" t="s">
        <v>9</v>
      </c>
      <c r="E599" s="12" t="s">
        <v>863</v>
      </c>
      <c r="F599" s="13">
        <v>20500</v>
      </c>
      <c r="G599" s="13">
        <f t="shared" si="68"/>
        <v>20500</v>
      </c>
      <c r="H599" s="38">
        <f t="shared" si="69"/>
        <v>0</v>
      </c>
      <c r="I599" s="37">
        <f t="shared" si="70"/>
        <v>0</v>
      </c>
      <c r="J599" s="12"/>
    </row>
    <row r="600" spans="1:10" ht="25.5" x14ac:dyDescent="0.25">
      <c r="A600" s="14">
        <v>45158</v>
      </c>
      <c r="B600" s="10">
        <v>45159</v>
      </c>
      <c r="C600" s="11" t="s">
        <v>120</v>
      </c>
      <c r="D600" s="11" t="s">
        <v>9</v>
      </c>
      <c r="E600" s="12" t="s">
        <v>859</v>
      </c>
      <c r="F600" s="13">
        <v>19000</v>
      </c>
      <c r="G600" s="13">
        <f t="shared" si="68"/>
        <v>19000</v>
      </c>
      <c r="H600" s="38">
        <f t="shared" si="69"/>
        <v>0</v>
      </c>
      <c r="I600" s="37">
        <f t="shared" si="70"/>
        <v>0</v>
      </c>
      <c r="J600" s="12"/>
    </row>
    <row r="601" spans="1:10" ht="25.5" x14ac:dyDescent="0.25">
      <c r="A601" s="14">
        <v>45164</v>
      </c>
      <c r="B601" s="10">
        <v>45165</v>
      </c>
      <c r="C601" s="11" t="s">
        <v>864</v>
      </c>
      <c r="D601" s="11" t="s">
        <v>9</v>
      </c>
      <c r="E601" s="12" t="s">
        <v>865</v>
      </c>
      <c r="F601" s="13">
        <v>23000</v>
      </c>
      <c r="G601" s="13">
        <f t="shared" si="68"/>
        <v>23000</v>
      </c>
      <c r="H601" s="38">
        <f t="shared" si="69"/>
        <v>0</v>
      </c>
      <c r="I601" s="37">
        <f t="shared" si="70"/>
        <v>0</v>
      </c>
      <c r="J601" s="12"/>
    </row>
    <row r="602" spans="1:10" ht="25.5" x14ac:dyDescent="0.25">
      <c r="A602" s="14">
        <v>45165</v>
      </c>
      <c r="B602" s="10">
        <v>45166</v>
      </c>
      <c r="C602" s="11" t="s">
        <v>95</v>
      </c>
      <c r="D602" s="11" t="s">
        <v>9</v>
      </c>
      <c r="E602" s="12" t="s">
        <v>866</v>
      </c>
      <c r="F602" s="13">
        <v>25000</v>
      </c>
      <c r="G602" s="13">
        <f t="shared" si="68"/>
        <v>25000</v>
      </c>
      <c r="H602" s="38">
        <f t="shared" si="69"/>
        <v>0</v>
      </c>
      <c r="I602" s="37">
        <f t="shared" si="70"/>
        <v>0</v>
      </c>
      <c r="J602" s="12"/>
    </row>
    <row r="603" spans="1:10" x14ac:dyDescent="0.25">
      <c r="A603" s="14">
        <v>45092</v>
      </c>
      <c r="B603" s="10">
        <v>45168</v>
      </c>
      <c r="C603" s="11" t="s">
        <v>975</v>
      </c>
      <c r="D603" s="11" t="s">
        <v>11</v>
      </c>
      <c r="E603" s="12" t="s">
        <v>683</v>
      </c>
      <c r="F603" s="13">
        <v>3240</v>
      </c>
      <c r="G603" s="13">
        <f t="shared" si="68"/>
        <v>3240</v>
      </c>
      <c r="H603" s="38">
        <f t="shared" si="69"/>
        <v>0</v>
      </c>
      <c r="I603" s="37">
        <f t="shared" si="70"/>
        <v>0</v>
      </c>
      <c r="J603" s="12"/>
    </row>
    <row r="604" spans="1:10" ht="25.5" x14ac:dyDescent="0.25">
      <c r="A604" s="10">
        <v>44084</v>
      </c>
      <c r="B604" s="34">
        <v>45169</v>
      </c>
      <c r="C604" s="11" t="s">
        <v>867</v>
      </c>
      <c r="D604" s="12" t="s">
        <v>9</v>
      </c>
      <c r="E604" s="11" t="s">
        <v>13</v>
      </c>
      <c r="F604" s="13">
        <v>114657</v>
      </c>
      <c r="G604" s="13">
        <f t="shared" si="68"/>
        <v>114657</v>
      </c>
      <c r="H604" s="38">
        <f t="shared" si="69"/>
        <v>0</v>
      </c>
      <c r="I604" s="37">
        <f t="shared" si="70"/>
        <v>0</v>
      </c>
      <c r="J604" s="12"/>
    </row>
    <row r="605" spans="1:10" ht="25.5" x14ac:dyDescent="0.25">
      <c r="A605" s="14">
        <v>44946</v>
      </c>
      <c r="B605" s="14">
        <v>45169</v>
      </c>
      <c r="C605" s="11" t="s">
        <v>64</v>
      </c>
      <c r="D605" s="11" t="s">
        <v>9</v>
      </c>
      <c r="E605" s="12" t="s">
        <v>106</v>
      </c>
      <c r="F605" s="13">
        <v>149776</v>
      </c>
      <c r="G605" s="13">
        <f t="shared" si="68"/>
        <v>149776</v>
      </c>
      <c r="H605" s="38">
        <f t="shared" si="69"/>
        <v>0</v>
      </c>
      <c r="I605" s="37">
        <f t="shared" si="70"/>
        <v>0</v>
      </c>
      <c r="J605" s="12"/>
    </row>
    <row r="606" spans="1:10" ht="25.5" x14ac:dyDescent="0.25">
      <c r="A606" s="14">
        <v>45150</v>
      </c>
      <c r="B606" s="10">
        <v>45169</v>
      </c>
      <c r="C606" s="11" t="s">
        <v>46</v>
      </c>
      <c r="D606" s="11" t="s">
        <v>9</v>
      </c>
      <c r="E606" s="12" t="s">
        <v>868</v>
      </c>
      <c r="F606" s="13">
        <v>7000</v>
      </c>
      <c r="G606" s="13">
        <f t="shared" si="68"/>
        <v>7000</v>
      </c>
      <c r="H606" s="38">
        <f t="shared" si="69"/>
        <v>0</v>
      </c>
      <c r="I606" s="37">
        <f t="shared" si="70"/>
        <v>0</v>
      </c>
      <c r="J606" s="12"/>
    </row>
    <row r="607" spans="1:10" ht="25.5" x14ac:dyDescent="0.25">
      <c r="A607" s="14">
        <v>45168</v>
      </c>
      <c r="B607" s="10">
        <v>45169</v>
      </c>
      <c r="C607" s="11" t="s">
        <v>120</v>
      </c>
      <c r="D607" s="11" t="s">
        <v>9</v>
      </c>
      <c r="E607" s="12" t="s">
        <v>869</v>
      </c>
      <c r="F607" s="13">
        <v>25000</v>
      </c>
      <c r="G607" s="13">
        <f t="shared" si="68"/>
        <v>25000</v>
      </c>
      <c r="H607" s="38">
        <f t="shared" si="69"/>
        <v>0</v>
      </c>
      <c r="I607" s="37">
        <f t="shared" si="70"/>
        <v>0</v>
      </c>
      <c r="J607" s="12"/>
    </row>
    <row r="608" spans="1:10" ht="25.5" x14ac:dyDescent="0.25">
      <c r="A608" s="14">
        <v>45171</v>
      </c>
      <c r="B608" s="10">
        <v>45172</v>
      </c>
      <c r="C608" s="11" t="s">
        <v>69</v>
      </c>
      <c r="D608" s="11" t="s">
        <v>9</v>
      </c>
      <c r="E608" s="12" t="s">
        <v>870</v>
      </c>
      <c r="F608" s="13">
        <v>30000</v>
      </c>
      <c r="G608" s="13">
        <f t="shared" si="68"/>
        <v>30000</v>
      </c>
      <c r="H608" s="38">
        <f t="shared" si="69"/>
        <v>0</v>
      </c>
      <c r="I608" s="37">
        <f t="shared" si="70"/>
        <v>0</v>
      </c>
      <c r="J608" s="12"/>
    </row>
    <row r="609" spans="1:10" ht="25.5" x14ac:dyDescent="0.25">
      <c r="A609" s="14">
        <v>45177</v>
      </c>
      <c r="B609" s="10">
        <v>45178</v>
      </c>
      <c r="C609" s="11" t="s">
        <v>29</v>
      </c>
      <c r="D609" s="11" t="s">
        <v>9</v>
      </c>
      <c r="E609" s="12" t="s">
        <v>871</v>
      </c>
      <c r="F609" s="13">
        <v>6000</v>
      </c>
      <c r="G609" s="13">
        <f t="shared" si="68"/>
        <v>6000</v>
      </c>
      <c r="H609" s="38">
        <f t="shared" si="69"/>
        <v>0</v>
      </c>
      <c r="I609" s="37">
        <f t="shared" si="70"/>
        <v>0</v>
      </c>
      <c r="J609" s="12"/>
    </row>
    <row r="610" spans="1:10" ht="25.5" x14ac:dyDescent="0.25">
      <c r="A610" s="14">
        <v>45177</v>
      </c>
      <c r="B610" s="10">
        <v>45178</v>
      </c>
      <c r="C610" s="11" t="s">
        <v>29</v>
      </c>
      <c r="D610" s="11" t="s">
        <v>9</v>
      </c>
      <c r="E610" s="12" t="s">
        <v>872</v>
      </c>
      <c r="F610" s="13">
        <v>38000</v>
      </c>
      <c r="G610" s="13">
        <f t="shared" si="68"/>
        <v>38000</v>
      </c>
      <c r="H610" s="38">
        <f t="shared" si="69"/>
        <v>0</v>
      </c>
      <c r="I610" s="37">
        <f t="shared" si="70"/>
        <v>0</v>
      </c>
      <c r="J610" s="12"/>
    </row>
    <row r="611" spans="1:10" customFormat="1" ht="25.5" x14ac:dyDescent="0.25">
      <c r="A611" s="14">
        <v>45173</v>
      </c>
      <c r="B611" s="10">
        <v>45180</v>
      </c>
      <c r="C611" s="11" t="s">
        <v>20</v>
      </c>
      <c r="D611" s="11" t="s">
        <v>9</v>
      </c>
      <c r="E611" s="12" t="s">
        <v>873</v>
      </c>
      <c r="F611" s="13">
        <v>105000</v>
      </c>
      <c r="G611" s="13">
        <f t="shared" si="68"/>
        <v>105000</v>
      </c>
      <c r="H611" s="38">
        <f t="shared" si="69"/>
        <v>0</v>
      </c>
      <c r="I611" s="37">
        <f t="shared" si="70"/>
        <v>0</v>
      </c>
      <c r="J611" s="12"/>
    </row>
    <row r="612" spans="1:10" customFormat="1" ht="25.5" x14ac:dyDescent="0.25">
      <c r="A612" s="14">
        <v>45180</v>
      </c>
      <c r="B612" s="10">
        <v>45181</v>
      </c>
      <c r="C612" s="11" t="s">
        <v>29</v>
      </c>
      <c r="D612" s="11" t="s">
        <v>9</v>
      </c>
      <c r="E612" s="12" t="s">
        <v>874</v>
      </c>
      <c r="F612" s="13">
        <v>24000</v>
      </c>
      <c r="G612" s="13">
        <f t="shared" si="68"/>
        <v>24000</v>
      </c>
      <c r="H612" s="38">
        <f t="shared" si="69"/>
        <v>0</v>
      </c>
      <c r="I612" s="37">
        <f t="shared" si="70"/>
        <v>0</v>
      </c>
      <c r="J612" s="12"/>
    </row>
    <row r="613" spans="1:10" ht="25.5" x14ac:dyDescent="0.25">
      <c r="A613" s="14">
        <v>45182</v>
      </c>
      <c r="B613" s="10">
        <v>45183</v>
      </c>
      <c r="C613" s="11" t="s">
        <v>694</v>
      </c>
      <c r="D613" s="11" t="s">
        <v>9</v>
      </c>
      <c r="E613" s="12" t="s">
        <v>875</v>
      </c>
      <c r="F613" s="13">
        <v>6000</v>
      </c>
      <c r="G613" s="13">
        <f t="shared" si="68"/>
        <v>6000</v>
      </c>
      <c r="H613" s="38">
        <f t="shared" si="69"/>
        <v>0</v>
      </c>
      <c r="I613" s="37">
        <f t="shared" si="70"/>
        <v>0</v>
      </c>
      <c r="J613" s="12"/>
    </row>
    <row r="614" spans="1:10" ht="25.5" x14ac:dyDescent="0.25">
      <c r="A614" s="14">
        <v>45000</v>
      </c>
      <c r="B614" s="10">
        <v>45184</v>
      </c>
      <c r="C614" s="11" t="s">
        <v>446</v>
      </c>
      <c r="D614" s="11" t="s">
        <v>9</v>
      </c>
      <c r="E614" s="12" t="s">
        <v>13</v>
      </c>
      <c r="F614" s="13">
        <v>4000</v>
      </c>
      <c r="G614" s="13">
        <f t="shared" si="68"/>
        <v>4000</v>
      </c>
      <c r="H614" s="38">
        <f t="shared" si="69"/>
        <v>0</v>
      </c>
      <c r="I614" s="37">
        <f t="shared" si="70"/>
        <v>0</v>
      </c>
      <c r="J614" s="12"/>
    </row>
    <row r="615" spans="1:10" ht="25.5" x14ac:dyDescent="0.25">
      <c r="A615" s="14">
        <v>45184</v>
      </c>
      <c r="B615" s="10">
        <v>45185</v>
      </c>
      <c r="C615" s="11" t="s">
        <v>800</v>
      </c>
      <c r="D615" s="11" t="s">
        <v>9</v>
      </c>
      <c r="E615" s="12" t="s">
        <v>876</v>
      </c>
      <c r="F615" s="13">
        <v>23000</v>
      </c>
      <c r="G615" s="13">
        <f t="shared" si="68"/>
        <v>23000</v>
      </c>
      <c r="H615" s="38">
        <f t="shared" si="69"/>
        <v>0</v>
      </c>
      <c r="I615" s="37">
        <f t="shared" si="70"/>
        <v>0</v>
      </c>
      <c r="J615" s="12"/>
    </row>
    <row r="616" spans="1:10" ht="25.5" x14ac:dyDescent="0.25">
      <c r="A616" s="14">
        <v>45185</v>
      </c>
      <c r="B616" s="10">
        <v>45186</v>
      </c>
      <c r="C616" s="11" t="s">
        <v>694</v>
      </c>
      <c r="D616" s="11" t="s">
        <v>9</v>
      </c>
      <c r="E616" s="12" t="s">
        <v>877</v>
      </c>
      <c r="F616" s="13">
        <v>48000</v>
      </c>
      <c r="G616" s="13">
        <f t="shared" si="68"/>
        <v>48000</v>
      </c>
      <c r="H616" s="38">
        <f t="shared" si="69"/>
        <v>0</v>
      </c>
      <c r="I616" s="37">
        <f t="shared" si="70"/>
        <v>0</v>
      </c>
      <c r="J616" s="12"/>
    </row>
    <row r="617" spans="1:10" ht="25.5" x14ac:dyDescent="0.2">
      <c r="A617" s="20">
        <v>45185</v>
      </c>
      <c r="B617" s="20">
        <v>45186</v>
      </c>
      <c r="C617" s="23" t="s">
        <v>1073</v>
      </c>
      <c r="D617" s="23" t="s">
        <v>9</v>
      </c>
      <c r="E617" s="23" t="s">
        <v>1074</v>
      </c>
      <c r="F617" s="27">
        <v>27500</v>
      </c>
      <c r="G617" s="28">
        <v>27500</v>
      </c>
      <c r="H617" s="28">
        <f>(G617-F617)</f>
        <v>0</v>
      </c>
      <c r="I617" s="31">
        <f>IFERROR(+H617/G617,0)</f>
        <v>0</v>
      </c>
      <c r="J617" s="33"/>
    </row>
    <row r="618" spans="1:10" x14ac:dyDescent="0.25">
      <c r="A618" s="14">
        <v>45172</v>
      </c>
      <c r="B618" s="10">
        <v>45187</v>
      </c>
      <c r="C618" s="11" t="s">
        <v>879</v>
      </c>
      <c r="D618" s="11" t="s">
        <v>10</v>
      </c>
      <c r="E618" s="12" t="s">
        <v>880</v>
      </c>
      <c r="F618" s="13">
        <v>7478.8</v>
      </c>
      <c r="G618" s="13">
        <f>F618</f>
        <v>7478.8</v>
      </c>
      <c r="H618" s="38">
        <f t="shared" ref="H618:H631" si="71">F618-G618</f>
        <v>0</v>
      </c>
      <c r="I618" s="37">
        <f t="shared" ref="I618:I631" si="72">H618/F618</f>
        <v>0</v>
      </c>
      <c r="J618" s="12"/>
    </row>
    <row r="619" spans="1:10" ht="25.5" x14ac:dyDescent="0.25">
      <c r="A619" s="14">
        <v>45187</v>
      </c>
      <c r="B619" s="10">
        <v>45188</v>
      </c>
      <c r="C619" s="11" t="s">
        <v>29</v>
      </c>
      <c r="D619" s="11" t="s">
        <v>9</v>
      </c>
      <c r="E619" s="12" t="s">
        <v>881</v>
      </c>
      <c r="F619" s="13">
        <v>34000</v>
      </c>
      <c r="G619" s="13">
        <f>F619</f>
        <v>34000</v>
      </c>
      <c r="H619" s="38">
        <f t="shared" si="71"/>
        <v>0</v>
      </c>
      <c r="I619" s="37">
        <f t="shared" si="72"/>
        <v>0</v>
      </c>
      <c r="J619" s="12"/>
    </row>
    <row r="620" spans="1:10" ht="25.5" x14ac:dyDescent="0.25">
      <c r="A620" s="14">
        <v>45192</v>
      </c>
      <c r="B620" s="10">
        <v>45193</v>
      </c>
      <c r="C620" s="11" t="s">
        <v>800</v>
      </c>
      <c r="D620" s="11" t="s">
        <v>9</v>
      </c>
      <c r="E620" s="12" t="s">
        <v>882</v>
      </c>
      <c r="F620" s="13">
        <v>24000</v>
      </c>
      <c r="G620" s="13">
        <f>F620</f>
        <v>24000</v>
      </c>
      <c r="H620" s="38">
        <f t="shared" si="71"/>
        <v>0</v>
      </c>
      <c r="I620" s="37">
        <f t="shared" si="72"/>
        <v>0</v>
      </c>
      <c r="J620" s="12"/>
    </row>
    <row r="621" spans="1:10" ht="25.5" x14ac:dyDescent="0.25">
      <c r="A621" s="14">
        <v>45193</v>
      </c>
      <c r="B621" s="10">
        <v>45194</v>
      </c>
      <c r="C621" s="11" t="s">
        <v>29</v>
      </c>
      <c r="D621" s="11" t="s">
        <v>9</v>
      </c>
      <c r="E621" s="12" t="s">
        <v>883</v>
      </c>
      <c r="F621" s="13">
        <v>28000</v>
      </c>
      <c r="G621" s="13">
        <f>F621</f>
        <v>28000</v>
      </c>
      <c r="H621" s="38">
        <f t="shared" si="71"/>
        <v>0</v>
      </c>
      <c r="I621" s="37">
        <f t="shared" si="72"/>
        <v>0</v>
      </c>
      <c r="J621" s="12"/>
    </row>
    <row r="622" spans="1:10" ht="25.5" x14ac:dyDescent="0.25">
      <c r="A622" s="14">
        <v>45195</v>
      </c>
      <c r="B622" s="10">
        <v>45197</v>
      </c>
      <c r="C622" s="11" t="s">
        <v>917</v>
      </c>
      <c r="D622" s="11" t="s">
        <v>890</v>
      </c>
      <c r="E622" s="12" t="s">
        <v>918</v>
      </c>
      <c r="F622" s="13">
        <v>2890.32</v>
      </c>
      <c r="G622" s="13">
        <v>2890.32</v>
      </c>
      <c r="H622" s="38">
        <f t="shared" si="71"/>
        <v>0</v>
      </c>
      <c r="I622" s="37">
        <f t="shared" si="72"/>
        <v>0</v>
      </c>
      <c r="J622" s="12"/>
    </row>
    <row r="623" spans="1:10" x14ac:dyDescent="0.25">
      <c r="A623" s="14">
        <v>45194</v>
      </c>
      <c r="B623" s="10">
        <v>45198</v>
      </c>
      <c r="C623" s="11" t="s">
        <v>915</v>
      </c>
      <c r="D623" s="11" t="s">
        <v>890</v>
      </c>
      <c r="E623" s="12" t="s">
        <v>916</v>
      </c>
      <c r="F623" s="13">
        <v>2400</v>
      </c>
      <c r="G623" s="13">
        <v>2400</v>
      </c>
      <c r="H623" s="38">
        <f t="shared" si="71"/>
        <v>0</v>
      </c>
      <c r="I623" s="37">
        <f t="shared" si="72"/>
        <v>0</v>
      </c>
      <c r="J623" s="12"/>
    </row>
    <row r="624" spans="1:10" ht="25.5" x14ac:dyDescent="0.25">
      <c r="A624" s="14">
        <v>44292</v>
      </c>
      <c r="B624" s="10">
        <v>45199</v>
      </c>
      <c r="C624" s="11" t="s">
        <v>884</v>
      </c>
      <c r="D624" s="11" t="s">
        <v>9</v>
      </c>
      <c r="E624" s="12" t="s">
        <v>13</v>
      </c>
      <c r="F624" s="13">
        <v>56441</v>
      </c>
      <c r="G624" s="13">
        <f>F624</f>
        <v>56441</v>
      </c>
      <c r="H624" s="38">
        <f t="shared" si="71"/>
        <v>0</v>
      </c>
      <c r="I624" s="37">
        <f t="shared" si="72"/>
        <v>0</v>
      </c>
      <c r="J624" s="12"/>
    </row>
    <row r="625" spans="1:10" ht="25.5" x14ac:dyDescent="0.25">
      <c r="A625" s="14">
        <v>44630</v>
      </c>
      <c r="B625" s="10">
        <v>45199</v>
      </c>
      <c r="C625" s="11" t="s">
        <v>867</v>
      </c>
      <c r="D625" s="11" t="s">
        <v>9</v>
      </c>
      <c r="E625" s="12" t="s">
        <v>13</v>
      </c>
      <c r="F625" s="13">
        <v>14955</v>
      </c>
      <c r="G625" s="13">
        <f>F625</f>
        <v>14955</v>
      </c>
      <c r="H625" s="38">
        <f t="shared" si="71"/>
        <v>0</v>
      </c>
      <c r="I625" s="37">
        <f t="shared" si="72"/>
        <v>0</v>
      </c>
      <c r="J625" s="12"/>
    </row>
    <row r="626" spans="1:10" ht="25.5" x14ac:dyDescent="0.25">
      <c r="A626" s="14">
        <v>44873</v>
      </c>
      <c r="B626" s="10">
        <v>45199</v>
      </c>
      <c r="C626" s="11" t="s">
        <v>30</v>
      </c>
      <c r="D626" s="11" t="s">
        <v>9</v>
      </c>
      <c r="E626" s="12" t="s">
        <v>13</v>
      </c>
      <c r="F626" s="13">
        <v>44000</v>
      </c>
      <c r="G626" s="13">
        <f>F626</f>
        <v>44000</v>
      </c>
      <c r="H626" s="38">
        <f t="shared" si="71"/>
        <v>0</v>
      </c>
      <c r="I626" s="37">
        <f t="shared" si="72"/>
        <v>0</v>
      </c>
      <c r="J626" s="12"/>
    </row>
    <row r="627" spans="1:10" ht="38.25" x14ac:dyDescent="0.25">
      <c r="A627" s="14">
        <v>44910</v>
      </c>
      <c r="B627" s="10">
        <v>45200</v>
      </c>
      <c r="C627" s="11" t="s">
        <v>885</v>
      </c>
      <c r="D627" s="11" t="s">
        <v>9</v>
      </c>
      <c r="E627" s="12" t="s">
        <v>13</v>
      </c>
      <c r="F627" s="13">
        <v>11964</v>
      </c>
      <c r="G627" s="13">
        <f>F627</f>
        <v>11964</v>
      </c>
      <c r="H627" s="38">
        <f t="shared" si="71"/>
        <v>0</v>
      </c>
      <c r="I627" s="37">
        <f t="shared" si="72"/>
        <v>0</v>
      </c>
      <c r="J627" s="12"/>
    </row>
    <row r="628" spans="1:10" ht="25.5" x14ac:dyDescent="0.25">
      <c r="A628" s="14">
        <v>45200</v>
      </c>
      <c r="B628" s="10">
        <v>45201</v>
      </c>
      <c r="C628" s="11" t="s">
        <v>919</v>
      </c>
      <c r="D628" s="11" t="s">
        <v>9</v>
      </c>
      <c r="E628" s="12" t="s">
        <v>878</v>
      </c>
      <c r="F628" s="13">
        <v>16000</v>
      </c>
      <c r="G628" s="13">
        <v>16000</v>
      </c>
      <c r="H628" s="38">
        <f t="shared" si="71"/>
        <v>0</v>
      </c>
      <c r="I628" s="37">
        <f t="shared" si="72"/>
        <v>0</v>
      </c>
      <c r="J628" s="12"/>
    </row>
    <row r="629" spans="1:10" ht="25.5" x14ac:dyDescent="0.25">
      <c r="A629" s="14">
        <v>44587</v>
      </c>
      <c r="B629" s="10">
        <v>45209</v>
      </c>
      <c r="C629" s="11" t="s">
        <v>603</v>
      </c>
      <c r="D629" s="11" t="s">
        <v>9</v>
      </c>
      <c r="E629" s="12" t="s">
        <v>13</v>
      </c>
      <c r="F629" s="13">
        <v>200000</v>
      </c>
      <c r="G629" s="13">
        <f>F629</f>
        <v>200000</v>
      </c>
      <c r="H629" s="38">
        <f t="shared" si="71"/>
        <v>0</v>
      </c>
      <c r="I629" s="37">
        <f t="shared" si="72"/>
        <v>0</v>
      </c>
      <c r="J629" s="12"/>
    </row>
    <row r="630" spans="1:10" ht="25.5" x14ac:dyDescent="0.25">
      <c r="A630" s="14">
        <v>45203</v>
      </c>
      <c r="B630" s="10">
        <v>45210</v>
      </c>
      <c r="C630" s="11" t="s">
        <v>891</v>
      </c>
      <c r="D630" s="11" t="s">
        <v>890</v>
      </c>
      <c r="E630" s="12" t="s">
        <v>886</v>
      </c>
      <c r="F630" s="13">
        <v>5000</v>
      </c>
      <c r="G630" s="13">
        <v>5000</v>
      </c>
      <c r="H630" s="38">
        <f t="shared" si="71"/>
        <v>0</v>
      </c>
      <c r="I630" s="37">
        <f t="shared" si="72"/>
        <v>0</v>
      </c>
      <c r="J630" s="12"/>
    </row>
    <row r="631" spans="1:10" x14ac:dyDescent="0.25">
      <c r="A631" s="14" t="s">
        <v>887</v>
      </c>
      <c r="B631" s="10" t="s">
        <v>888</v>
      </c>
      <c r="C631" s="11" t="s">
        <v>979</v>
      </c>
      <c r="D631" s="11" t="s">
        <v>10</v>
      </c>
      <c r="E631" s="12" t="s">
        <v>889</v>
      </c>
      <c r="F631" s="13">
        <v>1500</v>
      </c>
      <c r="G631" s="13">
        <f>F631</f>
        <v>1500</v>
      </c>
      <c r="H631" s="38">
        <f t="shared" si="71"/>
        <v>0</v>
      </c>
      <c r="I631" s="37">
        <f t="shared" si="72"/>
        <v>0</v>
      </c>
      <c r="J631" s="12"/>
    </row>
    <row r="632" spans="1:10" ht="25.5" x14ac:dyDescent="0.2">
      <c r="A632" s="18">
        <v>44861</v>
      </c>
      <c r="B632" s="18">
        <v>45225</v>
      </c>
      <c r="C632" s="21" t="s">
        <v>1019</v>
      </c>
      <c r="D632" s="21" t="s">
        <v>10</v>
      </c>
      <c r="E632" s="21" t="s">
        <v>1020</v>
      </c>
      <c r="F632" s="24">
        <v>24000</v>
      </c>
      <c r="G632" s="24">
        <v>24000</v>
      </c>
      <c r="H632" s="24">
        <f>(G632-F632)</f>
        <v>0</v>
      </c>
      <c r="I632" s="29">
        <f>IFERROR(+H632/G632,0)</f>
        <v>0</v>
      </c>
      <c r="J632" s="33"/>
    </row>
    <row r="633" spans="1:10" ht="25.5" x14ac:dyDescent="0.25">
      <c r="A633" s="14">
        <v>45215</v>
      </c>
      <c r="B633" s="10">
        <v>45225</v>
      </c>
      <c r="C633" s="11" t="s">
        <v>892</v>
      </c>
      <c r="D633" s="11" t="s">
        <v>890</v>
      </c>
      <c r="E633" s="12" t="s">
        <v>920</v>
      </c>
      <c r="F633" s="13">
        <v>6000</v>
      </c>
      <c r="G633" s="13">
        <v>6000</v>
      </c>
      <c r="H633" s="38">
        <f>F633-G633</f>
        <v>0</v>
      </c>
      <c r="I633" s="37">
        <f>H633/F633</f>
        <v>0</v>
      </c>
      <c r="J633" s="12"/>
    </row>
    <row r="634" spans="1:10" ht="25.5" x14ac:dyDescent="0.25">
      <c r="A634" s="14">
        <v>45215</v>
      </c>
      <c r="B634" s="10">
        <v>45225</v>
      </c>
      <c r="C634" s="11" t="s">
        <v>892</v>
      </c>
      <c r="D634" s="11" t="s">
        <v>890</v>
      </c>
      <c r="E634" s="12" t="s">
        <v>893</v>
      </c>
      <c r="F634" s="13">
        <v>6000</v>
      </c>
      <c r="G634" s="13">
        <v>6000</v>
      </c>
      <c r="H634" s="38">
        <f>F634-G634</f>
        <v>0</v>
      </c>
      <c r="I634" s="37">
        <f>H634/F634</f>
        <v>0</v>
      </c>
      <c r="J634" s="12"/>
    </row>
    <row r="635" spans="1:10" x14ac:dyDescent="0.2">
      <c r="A635" s="19">
        <v>43101</v>
      </c>
      <c r="B635" s="19">
        <v>45228</v>
      </c>
      <c r="C635" s="22" t="s">
        <v>897</v>
      </c>
      <c r="D635" s="22" t="s">
        <v>10</v>
      </c>
      <c r="E635" s="22" t="s">
        <v>990</v>
      </c>
      <c r="F635" s="25">
        <v>539.20000000000005</v>
      </c>
      <c r="G635" s="25">
        <v>3720.84</v>
      </c>
      <c r="H635" s="25">
        <f>(G635-F635)</f>
        <v>3181.6400000000003</v>
      </c>
      <c r="I635" s="30">
        <f>IFERROR(+H635/G635,0)</f>
        <v>0.85508648584728186</v>
      </c>
      <c r="J635" s="36"/>
    </row>
    <row r="636" spans="1:10" x14ac:dyDescent="0.25">
      <c r="A636" s="14">
        <v>45229</v>
      </c>
      <c r="B636" s="10">
        <v>45230</v>
      </c>
      <c r="C636" s="11" t="s">
        <v>899</v>
      </c>
      <c r="D636" s="11" t="s">
        <v>11</v>
      </c>
      <c r="E636" s="12" t="s">
        <v>900</v>
      </c>
      <c r="F636" s="13">
        <v>50</v>
      </c>
      <c r="G636" s="13">
        <v>50</v>
      </c>
      <c r="H636" s="38">
        <f>F636-G636</f>
        <v>0</v>
      </c>
      <c r="I636" s="37">
        <f>H636/F636</f>
        <v>0</v>
      </c>
      <c r="J636" s="12"/>
    </row>
    <row r="637" spans="1:10" ht="25.5" x14ac:dyDescent="0.25">
      <c r="A637" s="14">
        <v>45224</v>
      </c>
      <c r="B637" s="10">
        <v>45232</v>
      </c>
      <c r="C637" s="11" t="s">
        <v>895</v>
      </c>
      <c r="D637" s="11" t="s">
        <v>9</v>
      </c>
      <c r="E637" s="12" t="s">
        <v>896</v>
      </c>
      <c r="F637" s="13">
        <v>5800</v>
      </c>
      <c r="G637" s="13">
        <v>5800</v>
      </c>
      <c r="H637" s="38">
        <f>F637-G637</f>
        <v>0</v>
      </c>
      <c r="I637" s="37">
        <f>H637/F637</f>
        <v>0</v>
      </c>
      <c r="J637" s="12"/>
    </row>
    <row r="638" spans="1:10" ht="25.5" x14ac:dyDescent="0.2">
      <c r="A638" s="14">
        <v>45230</v>
      </c>
      <c r="B638" s="10">
        <v>45232</v>
      </c>
      <c r="C638" s="11" t="s">
        <v>901</v>
      </c>
      <c r="D638" s="11" t="s">
        <v>9</v>
      </c>
      <c r="E638" s="12" t="s">
        <v>902</v>
      </c>
      <c r="F638" s="13">
        <v>7500</v>
      </c>
      <c r="G638" s="13">
        <v>7500</v>
      </c>
      <c r="H638" s="38">
        <f>F638-G638</f>
        <v>0</v>
      </c>
      <c r="I638" s="37">
        <f>H638/F638</f>
        <v>0</v>
      </c>
      <c r="J638" s="33"/>
    </row>
    <row r="639" spans="1:10" x14ac:dyDescent="0.2">
      <c r="A639" s="14">
        <v>45236</v>
      </c>
      <c r="B639" s="10">
        <v>45238</v>
      </c>
      <c r="C639" s="11" t="s">
        <v>891</v>
      </c>
      <c r="D639" s="11" t="s">
        <v>890</v>
      </c>
      <c r="E639" s="12" t="s">
        <v>903</v>
      </c>
      <c r="F639" s="13">
        <v>5000</v>
      </c>
      <c r="G639" s="13">
        <v>5000</v>
      </c>
      <c r="H639" s="38">
        <f>F639-G639</f>
        <v>0</v>
      </c>
      <c r="I639" s="37">
        <f>H639/F639</f>
        <v>0</v>
      </c>
      <c r="J639" s="33"/>
    </row>
    <row r="640" spans="1:10" ht="25.5" x14ac:dyDescent="0.25">
      <c r="A640" s="18">
        <v>44331</v>
      </c>
      <c r="B640" s="18">
        <v>45244</v>
      </c>
      <c r="C640" s="21" t="s">
        <v>1077</v>
      </c>
      <c r="D640" s="21" t="s">
        <v>9</v>
      </c>
      <c r="E640" s="21" t="s">
        <v>1078</v>
      </c>
      <c r="F640" s="24">
        <v>59940</v>
      </c>
      <c r="G640" s="24">
        <v>59940</v>
      </c>
      <c r="H640" s="24">
        <f>(G640-F640)</f>
        <v>0</v>
      </c>
      <c r="I640" s="29">
        <f>IFERROR(+H640/G640,0)</f>
        <v>0</v>
      </c>
      <c r="J640" s="21"/>
    </row>
    <row r="641" spans="1:10" ht="25.5" x14ac:dyDescent="0.25">
      <c r="A641" s="14">
        <v>45243</v>
      </c>
      <c r="B641" s="10">
        <v>45246</v>
      </c>
      <c r="C641" s="11" t="s">
        <v>892</v>
      </c>
      <c r="D641" s="11" t="s">
        <v>890</v>
      </c>
      <c r="E641" s="12" t="s">
        <v>904</v>
      </c>
      <c r="F641" s="13">
        <v>2500</v>
      </c>
      <c r="G641" s="13">
        <v>2500</v>
      </c>
      <c r="H641" s="38">
        <f>F641-G641</f>
        <v>0</v>
      </c>
      <c r="I641" s="37">
        <f>H641/F641</f>
        <v>0</v>
      </c>
      <c r="J641" s="12"/>
    </row>
    <row r="642" spans="1:10" ht="25.5" x14ac:dyDescent="0.2">
      <c r="A642" s="19">
        <v>44885</v>
      </c>
      <c r="B642" s="19">
        <v>45249</v>
      </c>
      <c r="C642" s="22" t="s">
        <v>1017</v>
      </c>
      <c r="D642" s="22" t="s">
        <v>10</v>
      </c>
      <c r="E642" s="22" t="s">
        <v>1018</v>
      </c>
      <c r="F642" s="25">
        <v>12835.37</v>
      </c>
      <c r="G642" s="25">
        <v>12835.37</v>
      </c>
      <c r="H642" s="25">
        <f>(G642-F642)</f>
        <v>0</v>
      </c>
      <c r="I642" s="30">
        <f>IFERROR(+H642/G642,0)</f>
        <v>0</v>
      </c>
      <c r="J642" s="36"/>
    </row>
    <row r="643" spans="1:10" ht="25.5" x14ac:dyDescent="0.25">
      <c r="A643" s="14">
        <v>45250</v>
      </c>
      <c r="B643" s="10">
        <v>45251</v>
      </c>
      <c r="C643" s="11" t="s">
        <v>907</v>
      </c>
      <c r="D643" s="11" t="s">
        <v>890</v>
      </c>
      <c r="E643" s="12" t="s">
        <v>908</v>
      </c>
      <c r="F643" s="13">
        <v>1760</v>
      </c>
      <c r="G643" s="13">
        <v>1760</v>
      </c>
      <c r="H643" s="38">
        <f>F643-G643</f>
        <v>0</v>
      </c>
      <c r="I643" s="37">
        <f>H643/F643</f>
        <v>0</v>
      </c>
      <c r="J643" s="12"/>
    </row>
    <row r="644" spans="1:10" ht="25.5" x14ac:dyDescent="0.2">
      <c r="A644" s="18">
        <v>44893</v>
      </c>
      <c r="B644" s="18">
        <v>45257</v>
      </c>
      <c r="C644" s="21" t="s">
        <v>999</v>
      </c>
      <c r="D644" s="21" t="s">
        <v>10</v>
      </c>
      <c r="E644" s="21" t="s">
        <v>1000</v>
      </c>
      <c r="F644" s="24">
        <v>9443</v>
      </c>
      <c r="G644" s="24">
        <v>9443</v>
      </c>
      <c r="H644" s="24">
        <f>(G644-F644)</f>
        <v>0</v>
      </c>
      <c r="I644" s="29">
        <f>IFERROR(+H644/G644,0)</f>
        <v>0</v>
      </c>
      <c r="J644" s="33"/>
    </row>
    <row r="645" spans="1:10" ht="25.5" x14ac:dyDescent="0.25">
      <c r="A645" s="14">
        <v>45250</v>
      </c>
      <c r="B645" s="10">
        <v>45258</v>
      </c>
      <c r="C645" s="11" t="s">
        <v>909</v>
      </c>
      <c r="D645" s="11" t="s">
        <v>9</v>
      </c>
      <c r="E645" s="12" t="s">
        <v>910</v>
      </c>
      <c r="F645" s="13">
        <v>500</v>
      </c>
      <c r="G645" s="13">
        <v>500</v>
      </c>
      <c r="H645" s="38">
        <f>F645-G645</f>
        <v>0</v>
      </c>
      <c r="I645" s="37">
        <f>H645/F645</f>
        <v>0</v>
      </c>
      <c r="J645" s="12"/>
    </row>
    <row r="646" spans="1:10" x14ac:dyDescent="0.25">
      <c r="A646" s="14">
        <v>45229</v>
      </c>
      <c r="B646" s="10">
        <v>45259</v>
      </c>
      <c r="C646" s="11" t="s">
        <v>897</v>
      </c>
      <c r="D646" s="11" t="s">
        <v>10</v>
      </c>
      <c r="E646" s="12" t="s">
        <v>898</v>
      </c>
      <c r="F646" s="13">
        <v>65.25</v>
      </c>
      <c r="G646" s="13">
        <v>65.25</v>
      </c>
      <c r="H646" s="38">
        <f>F646-G646</f>
        <v>0</v>
      </c>
      <c r="I646" s="37">
        <f>H646/F646</f>
        <v>0</v>
      </c>
      <c r="J646" s="12"/>
    </row>
    <row r="647" spans="1:10" x14ac:dyDescent="0.25">
      <c r="A647" s="15">
        <v>44256</v>
      </c>
      <c r="B647" s="15">
        <v>45260</v>
      </c>
      <c r="C647" s="16" t="s">
        <v>953</v>
      </c>
      <c r="D647" s="16" t="s">
        <v>926</v>
      </c>
      <c r="E647" s="16" t="s">
        <v>927</v>
      </c>
      <c r="F647" s="17" t="s">
        <v>938</v>
      </c>
      <c r="G647" s="13">
        <v>33595.879999999997</v>
      </c>
      <c r="H647" s="38">
        <f>IFERROR(F647-G647,0)</f>
        <v>0</v>
      </c>
      <c r="I647" s="37">
        <f>IFERROR(H647/F647,0)</f>
        <v>0</v>
      </c>
      <c r="J647" s="12"/>
    </row>
    <row r="648" spans="1:10" ht="25.5" x14ac:dyDescent="0.2">
      <c r="A648" s="18">
        <v>45026</v>
      </c>
      <c r="B648" s="18">
        <v>45260</v>
      </c>
      <c r="C648" s="21" t="s">
        <v>30</v>
      </c>
      <c r="D648" s="21" t="s">
        <v>9</v>
      </c>
      <c r="E648" s="21" t="s">
        <v>1059</v>
      </c>
      <c r="F648" s="24">
        <v>38900</v>
      </c>
      <c r="G648" s="24">
        <v>38900</v>
      </c>
      <c r="H648" s="24">
        <f>(G648-F648)</f>
        <v>0</v>
      </c>
      <c r="I648" s="29">
        <f>IFERROR(+H648/G648,0)</f>
        <v>0</v>
      </c>
      <c r="J648" s="33"/>
    </row>
    <row r="649" spans="1:10" ht="25.5" x14ac:dyDescent="0.2">
      <c r="A649" s="18">
        <v>45136</v>
      </c>
      <c r="B649" s="18">
        <v>45260</v>
      </c>
      <c r="C649" s="21" t="s">
        <v>1068</v>
      </c>
      <c r="D649" s="21" t="s">
        <v>11</v>
      </c>
      <c r="E649" s="21" t="s">
        <v>1069</v>
      </c>
      <c r="F649" s="24">
        <v>1636.66</v>
      </c>
      <c r="G649" s="24">
        <v>1598</v>
      </c>
      <c r="H649" s="24">
        <f>(G649-F649)</f>
        <v>-38.660000000000082</v>
      </c>
      <c r="I649" s="29">
        <f>IFERROR(+H649/G649,0)</f>
        <v>-2.4192740926157748E-2</v>
      </c>
      <c r="J649" s="33"/>
    </row>
    <row r="650" spans="1:10" x14ac:dyDescent="0.25">
      <c r="A650" s="14">
        <v>45258</v>
      </c>
      <c r="B650" s="10">
        <v>45260</v>
      </c>
      <c r="C650" s="11" t="s">
        <v>921</v>
      </c>
      <c r="D650" s="11" t="s">
        <v>890</v>
      </c>
      <c r="E650" s="12" t="s">
        <v>922</v>
      </c>
      <c r="F650" s="13">
        <v>4650</v>
      </c>
      <c r="G650" s="13">
        <v>4650</v>
      </c>
      <c r="H650" s="38">
        <f>F650-G650</f>
        <v>0</v>
      </c>
      <c r="I650" s="37">
        <f>H650/F650</f>
        <v>0</v>
      </c>
      <c r="J650" s="12"/>
    </row>
    <row r="651" spans="1:10" ht="25.5" x14ac:dyDescent="0.25">
      <c r="A651" s="14">
        <v>45264</v>
      </c>
      <c r="B651" s="10">
        <v>45265</v>
      </c>
      <c r="C651" s="11" t="s">
        <v>914</v>
      </c>
      <c r="D651" s="11" t="s">
        <v>9</v>
      </c>
      <c r="E651" s="12" t="s">
        <v>923</v>
      </c>
      <c r="F651" s="13">
        <v>2500</v>
      </c>
      <c r="G651" s="13">
        <v>2500</v>
      </c>
      <c r="H651" s="38">
        <f>F651-G651</f>
        <v>0</v>
      </c>
      <c r="I651" s="37">
        <f>H651/F651</f>
        <v>0</v>
      </c>
      <c r="J651" s="12"/>
    </row>
    <row r="652" spans="1:10" ht="25.5" x14ac:dyDescent="0.25">
      <c r="A652" s="14">
        <v>45222</v>
      </c>
      <c r="B652" s="10">
        <v>45270</v>
      </c>
      <c r="C652" s="11" t="s">
        <v>24</v>
      </c>
      <c r="D652" s="11" t="s">
        <v>9</v>
      </c>
      <c r="E652" s="12" t="s">
        <v>894</v>
      </c>
      <c r="F652" s="13">
        <v>15000</v>
      </c>
      <c r="G652" s="13">
        <v>15000</v>
      </c>
      <c r="H652" s="38">
        <f>F652-G652</f>
        <v>0</v>
      </c>
      <c r="I652" s="37">
        <f>H652/F652</f>
        <v>0</v>
      </c>
      <c r="J652" s="12"/>
    </row>
    <row r="653" spans="1:10" ht="25.5" x14ac:dyDescent="0.2">
      <c r="A653" s="18">
        <v>44545</v>
      </c>
      <c r="B653" s="18">
        <v>45273</v>
      </c>
      <c r="C653" s="21" t="s">
        <v>74</v>
      </c>
      <c r="D653" s="21" t="s">
        <v>9</v>
      </c>
      <c r="E653" s="21" t="s">
        <v>1001</v>
      </c>
      <c r="F653" s="24">
        <v>3739</v>
      </c>
      <c r="G653" s="24">
        <v>3739</v>
      </c>
      <c r="H653" s="24">
        <f>(G653-F653)</f>
        <v>0</v>
      </c>
      <c r="I653" s="29">
        <f>IFERROR(+H653/G653,0)</f>
        <v>0</v>
      </c>
      <c r="J653" s="33"/>
    </row>
    <row r="654" spans="1:10" ht="25.5" x14ac:dyDescent="0.25">
      <c r="A654" s="14">
        <v>45260</v>
      </c>
      <c r="B654" s="10">
        <v>45273</v>
      </c>
      <c r="C654" s="11" t="s">
        <v>913</v>
      </c>
      <c r="D654" s="11" t="s">
        <v>9</v>
      </c>
      <c r="E654" s="12" t="s">
        <v>924</v>
      </c>
      <c r="F654" s="13">
        <v>110</v>
      </c>
      <c r="G654" s="13">
        <v>110</v>
      </c>
      <c r="H654" s="38">
        <f>F654-G654</f>
        <v>0</v>
      </c>
      <c r="I654" s="37">
        <f>H654/F654</f>
        <v>0</v>
      </c>
      <c r="J654" s="12"/>
    </row>
    <row r="655" spans="1:10" ht="25.5" x14ac:dyDescent="0.2">
      <c r="A655" s="18">
        <v>44757</v>
      </c>
      <c r="B655" s="18">
        <v>45274</v>
      </c>
      <c r="C655" s="21" t="s">
        <v>1013</v>
      </c>
      <c r="D655" s="21" t="s">
        <v>9</v>
      </c>
      <c r="E655" s="21" t="s">
        <v>1014</v>
      </c>
      <c r="F655" s="24">
        <v>95213</v>
      </c>
      <c r="G655" s="24">
        <v>95213.5</v>
      </c>
      <c r="H655" s="24">
        <f>(G655-F655)</f>
        <v>0.5</v>
      </c>
      <c r="I655" s="29">
        <f>IFERROR(+H655/G655,0)</f>
        <v>5.2513561627290246E-6</v>
      </c>
      <c r="J655" s="33"/>
    </row>
    <row r="656" spans="1:10" ht="25.5" x14ac:dyDescent="0.2">
      <c r="A656" s="19">
        <v>45187</v>
      </c>
      <c r="B656" s="19">
        <v>45278</v>
      </c>
      <c r="C656" s="22" t="s">
        <v>1075</v>
      </c>
      <c r="D656" s="22" t="s">
        <v>11</v>
      </c>
      <c r="E656" s="22" t="s">
        <v>1076</v>
      </c>
      <c r="F656" s="25">
        <v>1000</v>
      </c>
      <c r="G656" s="25">
        <v>1000</v>
      </c>
      <c r="H656" s="25">
        <f>(G656-F656)</f>
        <v>0</v>
      </c>
      <c r="I656" s="30">
        <f>IFERROR(+H656/G656,0)</f>
        <v>0</v>
      </c>
      <c r="J656" s="36"/>
    </row>
    <row r="657" spans="1:10" x14ac:dyDescent="0.25">
      <c r="A657" s="18">
        <v>44933</v>
      </c>
      <c r="B657" s="18">
        <v>45289</v>
      </c>
      <c r="C657" s="21" t="s">
        <v>1085</v>
      </c>
      <c r="D657" s="21" t="s">
        <v>11</v>
      </c>
      <c r="E657" s="21" t="s">
        <v>1086</v>
      </c>
      <c r="F657" s="24">
        <v>16450</v>
      </c>
      <c r="G657" s="32">
        <v>16450</v>
      </c>
      <c r="H657" s="38">
        <f>F657-G657</f>
        <v>0</v>
      </c>
      <c r="I657" s="37">
        <f>H657/F657</f>
        <v>0</v>
      </c>
      <c r="J657" s="32"/>
    </row>
    <row r="658" spans="1:10" ht="25.5" x14ac:dyDescent="0.2">
      <c r="A658" s="18">
        <v>44377</v>
      </c>
      <c r="B658" s="18">
        <v>45290</v>
      </c>
      <c r="C658" s="21" t="s">
        <v>995</v>
      </c>
      <c r="D658" s="21" t="s">
        <v>9</v>
      </c>
      <c r="E658" s="21" t="s">
        <v>996</v>
      </c>
      <c r="F658" s="24">
        <v>58574</v>
      </c>
      <c r="G658" s="24">
        <v>58577</v>
      </c>
      <c r="H658" s="24">
        <f t="shared" ref="H658:H664" si="73">(G658-F658)</f>
        <v>3</v>
      </c>
      <c r="I658" s="29">
        <f t="shared" ref="I658:I683" si="74">IFERROR(+H658/G658,0)</f>
        <v>5.1214640558581012E-5</v>
      </c>
      <c r="J658" s="33"/>
    </row>
    <row r="659" spans="1:10" ht="25.5" x14ac:dyDescent="0.2">
      <c r="A659" s="18">
        <v>44926</v>
      </c>
      <c r="B659" s="18">
        <v>45290</v>
      </c>
      <c r="C659" s="21" t="s">
        <v>1021</v>
      </c>
      <c r="D659" s="21" t="s">
        <v>10</v>
      </c>
      <c r="E659" s="21" t="s">
        <v>1022</v>
      </c>
      <c r="F659" s="24">
        <v>14995</v>
      </c>
      <c r="G659" s="24">
        <v>14995</v>
      </c>
      <c r="H659" s="24">
        <f t="shared" si="73"/>
        <v>0</v>
      </c>
      <c r="I659" s="29">
        <f t="shared" si="74"/>
        <v>0</v>
      </c>
      <c r="J659" s="33"/>
    </row>
    <row r="660" spans="1:10" x14ac:dyDescent="0.2">
      <c r="A660" s="19">
        <v>44562</v>
      </c>
      <c r="B660" s="19">
        <v>45291</v>
      </c>
      <c r="C660" s="22" t="s">
        <v>57</v>
      </c>
      <c r="D660" s="22" t="s">
        <v>926</v>
      </c>
      <c r="E660" s="22" t="s">
        <v>1007</v>
      </c>
      <c r="F660" s="25">
        <v>0</v>
      </c>
      <c r="G660" s="25">
        <f>178188.96+86386.72</f>
        <v>264575.68</v>
      </c>
      <c r="H660" s="25">
        <f t="shared" si="73"/>
        <v>264575.68</v>
      </c>
      <c r="I660" s="30">
        <f t="shared" si="74"/>
        <v>1</v>
      </c>
      <c r="J660" s="36"/>
    </row>
    <row r="661" spans="1:10" ht="38.25" x14ac:dyDescent="0.2">
      <c r="A661" s="18">
        <v>44562</v>
      </c>
      <c r="B661" s="18">
        <v>45291</v>
      </c>
      <c r="C661" s="21" t="s">
        <v>980</v>
      </c>
      <c r="D661" s="21" t="s">
        <v>9</v>
      </c>
      <c r="E661" s="21" t="s">
        <v>981</v>
      </c>
      <c r="F661" s="24">
        <v>6231</v>
      </c>
      <c r="G661" s="24">
        <v>6231</v>
      </c>
      <c r="H661" s="24">
        <f t="shared" si="73"/>
        <v>0</v>
      </c>
      <c r="I661" s="29">
        <f t="shared" si="74"/>
        <v>0</v>
      </c>
      <c r="J661" s="33"/>
    </row>
    <row r="662" spans="1:10" ht="25.5" x14ac:dyDescent="0.2">
      <c r="A662" s="10">
        <v>44562</v>
      </c>
      <c r="B662" s="10">
        <v>45291</v>
      </c>
      <c r="C662" s="12" t="s">
        <v>61</v>
      </c>
      <c r="D662" s="11" t="s">
        <v>9</v>
      </c>
      <c r="E662" s="11" t="s">
        <v>137</v>
      </c>
      <c r="F662" s="13">
        <v>108232.79999999999</v>
      </c>
      <c r="G662" s="24">
        <v>108232.8</v>
      </c>
      <c r="H662" s="24">
        <f t="shared" si="73"/>
        <v>1.4551915228366852E-11</v>
      </c>
      <c r="I662" s="29">
        <f t="shared" si="74"/>
        <v>1.344501410696836E-16</v>
      </c>
      <c r="J662" s="36"/>
    </row>
    <row r="663" spans="1:10" ht="25.5" x14ac:dyDescent="0.2">
      <c r="A663" s="18">
        <v>44562</v>
      </c>
      <c r="B663" s="18">
        <v>45291</v>
      </c>
      <c r="C663" s="21" t="s">
        <v>62</v>
      </c>
      <c r="D663" s="21" t="s">
        <v>9</v>
      </c>
      <c r="E663" s="21" t="s">
        <v>63</v>
      </c>
      <c r="F663" s="24">
        <v>36325.550000000003</v>
      </c>
      <c r="G663" s="24">
        <v>36325.440000000002</v>
      </c>
      <c r="H663" s="24">
        <f t="shared" si="73"/>
        <v>-0.11000000000058208</v>
      </c>
      <c r="I663" s="29">
        <f t="shared" si="74"/>
        <v>-3.0281808011295132E-6</v>
      </c>
      <c r="J663" s="33"/>
    </row>
    <row r="664" spans="1:10" ht="25.5" x14ac:dyDescent="0.2">
      <c r="A664" s="18">
        <v>44603</v>
      </c>
      <c r="B664" s="18">
        <v>45291</v>
      </c>
      <c r="C664" s="21" t="s">
        <v>1005</v>
      </c>
      <c r="D664" s="21" t="s">
        <v>9</v>
      </c>
      <c r="E664" s="21" t="s">
        <v>1006</v>
      </c>
      <c r="F664" s="24">
        <v>4487</v>
      </c>
      <c r="G664" s="24">
        <v>4487</v>
      </c>
      <c r="H664" s="24">
        <f t="shared" si="73"/>
        <v>0</v>
      </c>
      <c r="I664" s="29">
        <f t="shared" si="74"/>
        <v>0</v>
      </c>
      <c r="J664" s="33"/>
    </row>
    <row r="665" spans="1:10" ht="25.5" x14ac:dyDescent="0.2">
      <c r="A665" s="18">
        <v>44927</v>
      </c>
      <c r="B665" s="18">
        <v>45291</v>
      </c>
      <c r="C665" s="21" t="s">
        <v>957</v>
      </c>
      <c r="D665" s="21" t="s">
        <v>926</v>
      </c>
      <c r="E665" s="21" t="s">
        <v>1025</v>
      </c>
      <c r="F665" s="32" t="s">
        <v>1026</v>
      </c>
      <c r="G665" s="24">
        <f>86363.62+16656.34</f>
        <v>103019.95999999999</v>
      </c>
      <c r="H665" s="24"/>
      <c r="I665" s="29">
        <f t="shared" si="74"/>
        <v>0</v>
      </c>
      <c r="J665" s="33"/>
    </row>
    <row r="666" spans="1:10" ht="25.5" x14ac:dyDescent="0.2">
      <c r="A666" s="18">
        <v>44927</v>
      </c>
      <c r="B666" s="18">
        <v>45291</v>
      </c>
      <c r="C666" s="21" t="s">
        <v>1023</v>
      </c>
      <c r="D666" s="21" t="s">
        <v>11</v>
      </c>
      <c r="E666" s="21" t="s">
        <v>1024</v>
      </c>
      <c r="F666" s="24">
        <v>5244.1</v>
      </c>
      <c r="G666" s="24">
        <v>5244.1</v>
      </c>
      <c r="H666" s="24">
        <f t="shared" ref="H666:H683" si="75">(G666-F666)</f>
        <v>0</v>
      </c>
      <c r="I666" s="29">
        <f t="shared" si="74"/>
        <v>0</v>
      </c>
      <c r="J666" s="33"/>
    </row>
    <row r="667" spans="1:10" ht="25.5" x14ac:dyDescent="0.2">
      <c r="A667" s="18">
        <v>44927</v>
      </c>
      <c r="B667" s="18">
        <v>45291</v>
      </c>
      <c r="C667" s="21" t="s">
        <v>1027</v>
      </c>
      <c r="D667" s="21" t="s">
        <v>9</v>
      </c>
      <c r="E667" s="21" t="s">
        <v>1028</v>
      </c>
      <c r="F667" s="24">
        <v>6400</v>
      </c>
      <c r="G667" s="24">
        <v>6400</v>
      </c>
      <c r="H667" s="24">
        <f t="shared" si="75"/>
        <v>0</v>
      </c>
      <c r="I667" s="29">
        <f t="shared" si="74"/>
        <v>0</v>
      </c>
      <c r="J667" s="33"/>
    </row>
    <row r="668" spans="1:10" ht="25.5" x14ac:dyDescent="0.2">
      <c r="A668" s="18">
        <v>44927</v>
      </c>
      <c r="B668" s="18">
        <v>45291</v>
      </c>
      <c r="C668" s="21" t="s">
        <v>1029</v>
      </c>
      <c r="D668" s="21" t="s">
        <v>10</v>
      </c>
      <c r="E668" s="21" t="s">
        <v>1030</v>
      </c>
      <c r="F668" s="24">
        <v>35859.49</v>
      </c>
      <c r="G668" s="24">
        <v>35859.480000000003</v>
      </c>
      <c r="H668" s="24">
        <f t="shared" si="75"/>
        <v>-9.9999999947613105E-3</v>
      </c>
      <c r="I668" s="29">
        <f t="shared" si="74"/>
        <v>-2.7886628570077728E-7</v>
      </c>
      <c r="J668" s="33"/>
    </row>
    <row r="669" spans="1:10" ht="25.5" x14ac:dyDescent="0.2">
      <c r="A669" s="18">
        <v>44927</v>
      </c>
      <c r="B669" s="18">
        <v>45291</v>
      </c>
      <c r="C669" s="21" t="s">
        <v>1031</v>
      </c>
      <c r="D669" s="21" t="s">
        <v>9</v>
      </c>
      <c r="E669" s="21" t="s">
        <v>1032</v>
      </c>
      <c r="F669" s="24">
        <v>1052800</v>
      </c>
      <c r="G669" s="24">
        <v>995530.67</v>
      </c>
      <c r="H669" s="24">
        <f t="shared" si="75"/>
        <v>-57269.329999999958</v>
      </c>
      <c r="I669" s="29">
        <f t="shared" si="74"/>
        <v>-5.752643462004034E-2</v>
      </c>
      <c r="J669" s="33"/>
    </row>
    <row r="670" spans="1:10" ht="25.5" x14ac:dyDescent="0.2">
      <c r="A670" s="18">
        <v>44927</v>
      </c>
      <c r="B670" s="18">
        <v>45291</v>
      </c>
      <c r="C670" s="21" t="s">
        <v>1033</v>
      </c>
      <c r="D670" s="21" t="s">
        <v>9</v>
      </c>
      <c r="E670" s="21" t="s">
        <v>1034</v>
      </c>
      <c r="F670" s="24">
        <v>6950</v>
      </c>
      <c r="G670" s="24">
        <v>6950</v>
      </c>
      <c r="H670" s="24">
        <f t="shared" si="75"/>
        <v>0</v>
      </c>
      <c r="I670" s="29">
        <f t="shared" si="74"/>
        <v>0</v>
      </c>
      <c r="J670" s="33"/>
    </row>
    <row r="671" spans="1:10" ht="25.5" x14ac:dyDescent="0.2">
      <c r="A671" s="18">
        <v>44927</v>
      </c>
      <c r="B671" s="18">
        <v>45291</v>
      </c>
      <c r="C671" s="21" t="s">
        <v>1035</v>
      </c>
      <c r="D671" s="21" t="s">
        <v>9</v>
      </c>
      <c r="E671" s="21" t="s">
        <v>1036</v>
      </c>
      <c r="F671" s="24">
        <v>3392.12</v>
      </c>
      <c r="G671" s="24">
        <v>3392.12</v>
      </c>
      <c r="H671" s="24">
        <f t="shared" si="75"/>
        <v>0</v>
      </c>
      <c r="I671" s="29">
        <f t="shared" si="74"/>
        <v>0</v>
      </c>
      <c r="J671" s="33"/>
    </row>
    <row r="672" spans="1:10" ht="25.5" x14ac:dyDescent="0.2">
      <c r="A672" s="18">
        <v>44927</v>
      </c>
      <c r="B672" s="18">
        <v>45291</v>
      </c>
      <c r="C672" s="21" t="s">
        <v>1037</v>
      </c>
      <c r="D672" s="21" t="s">
        <v>9</v>
      </c>
      <c r="E672" s="21" t="s">
        <v>1038</v>
      </c>
      <c r="F672" s="24">
        <v>1000</v>
      </c>
      <c r="G672" s="24">
        <v>1000</v>
      </c>
      <c r="H672" s="24">
        <f t="shared" si="75"/>
        <v>0</v>
      </c>
      <c r="I672" s="29">
        <f t="shared" si="74"/>
        <v>0</v>
      </c>
      <c r="J672" s="33"/>
    </row>
    <row r="673" spans="1:10" ht="25.5" x14ac:dyDescent="0.2">
      <c r="A673" s="18">
        <v>44927</v>
      </c>
      <c r="B673" s="18">
        <v>45291</v>
      </c>
      <c r="C673" s="21" t="s">
        <v>1039</v>
      </c>
      <c r="D673" s="21" t="s">
        <v>9</v>
      </c>
      <c r="E673" s="21" t="s">
        <v>1040</v>
      </c>
      <c r="F673" s="24">
        <v>11115</v>
      </c>
      <c r="G673" s="24">
        <v>11115</v>
      </c>
      <c r="H673" s="24">
        <f t="shared" si="75"/>
        <v>0</v>
      </c>
      <c r="I673" s="29">
        <f t="shared" si="74"/>
        <v>0</v>
      </c>
      <c r="J673" s="33"/>
    </row>
    <row r="674" spans="1:10" ht="25.5" x14ac:dyDescent="0.2">
      <c r="A674" s="18">
        <v>44928</v>
      </c>
      <c r="B674" s="18">
        <v>45291</v>
      </c>
      <c r="C674" s="21" t="s">
        <v>27</v>
      </c>
      <c r="D674" s="21" t="s">
        <v>9</v>
      </c>
      <c r="E674" s="21" t="s">
        <v>1041</v>
      </c>
      <c r="F674" s="24">
        <v>2401782.54</v>
      </c>
      <c r="G674" s="24">
        <v>2388476.5299999998</v>
      </c>
      <c r="H674" s="24">
        <f t="shared" si="75"/>
        <v>-13306.010000000242</v>
      </c>
      <c r="I674" s="29">
        <f t="shared" si="74"/>
        <v>-5.5709193005971233E-3</v>
      </c>
      <c r="J674" s="33"/>
    </row>
    <row r="675" spans="1:10" ht="25.5" x14ac:dyDescent="0.2">
      <c r="A675" s="19">
        <v>44942</v>
      </c>
      <c r="B675" s="19">
        <v>45291</v>
      </c>
      <c r="C675" s="22" t="s">
        <v>1042</v>
      </c>
      <c r="D675" s="22" t="s">
        <v>10</v>
      </c>
      <c r="E675" s="22" t="s">
        <v>1043</v>
      </c>
      <c r="F675" s="25">
        <v>1500</v>
      </c>
      <c r="G675" s="25">
        <v>3000</v>
      </c>
      <c r="H675" s="25">
        <f t="shared" si="75"/>
        <v>1500</v>
      </c>
      <c r="I675" s="30">
        <f t="shared" si="74"/>
        <v>0.5</v>
      </c>
      <c r="J675" s="36"/>
    </row>
    <row r="676" spans="1:10" ht="25.5" x14ac:dyDescent="0.2">
      <c r="A676" s="18">
        <v>44944</v>
      </c>
      <c r="B676" s="18">
        <v>45291</v>
      </c>
      <c r="C676" s="21" t="s">
        <v>1044</v>
      </c>
      <c r="D676" s="21" t="s">
        <v>9</v>
      </c>
      <c r="E676" s="21" t="s">
        <v>1045</v>
      </c>
      <c r="F676" s="24">
        <v>4200</v>
      </c>
      <c r="G676" s="24">
        <v>4200</v>
      </c>
      <c r="H676" s="24">
        <f t="shared" si="75"/>
        <v>0</v>
      </c>
      <c r="I676" s="29">
        <f t="shared" si="74"/>
        <v>0</v>
      </c>
      <c r="J676" s="33"/>
    </row>
    <row r="677" spans="1:10" ht="25.5" x14ac:dyDescent="0.2">
      <c r="A677" s="18">
        <v>44963</v>
      </c>
      <c r="B677" s="18">
        <v>45291</v>
      </c>
      <c r="C677" s="21" t="s">
        <v>960</v>
      </c>
      <c r="D677" s="21" t="s">
        <v>9</v>
      </c>
      <c r="E677" s="21" t="s">
        <v>1050</v>
      </c>
      <c r="F677" s="24">
        <v>63750</v>
      </c>
      <c r="G677" s="24">
        <v>55185.45</v>
      </c>
      <c r="H677" s="24">
        <f t="shared" si="75"/>
        <v>-8564.5500000000029</v>
      </c>
      <c r="I677" s="29">
        <f t="shared" si="74"/>
        <v>-0.15519579889264296</v>
      </c>
      <c r="J677" s="33"/>
    </row>
    <row r="678" spans="1:10" ht="25.5" x14ac:dyDescent="0.2">
      <c r="A678" s="19">
        <v>44995</v>
      </c>
      <c r="B678" s="19">
        <v>45291</v>
      </c>
      <c r="C678" s="22" t="s">
        <v>1055</v>
      </c>
      <c r="D678" s="22" t="s">
        <v>9</v>
      </c>
      <c r="E678" s="22" t="s">
        <v>1056</v>
      </c>
      <c r="F678" s="25">
        <v>14000</v>
      </c>
      <c r="G678" s="25">
        <v>14000</v>
      </c>
      <c r="H678" s="25">
        <f t="shared" si="75"/>
        <v>0</v>
      </c>
      <c r="I678" s="30">
        <f t="shared" si="74"/>
        <v>0</v>
      </c>
      <c r="J678" s="36"/>
    </row>
    <row r="679" spans="1:10" ht="25.5" x14ac:dyDescent="0.2">
      <c r="A679" s="19">
        <v>45017</v>
      </c>
      <c r="B679" s="19">
        <v>45291</v>
      </c>
      <c r="C679" s="22" t="s">
        <v>1057</v>
      </c>
      <c r="D679" s="22" t="s">
        <v>9</v>
      </c>
      <c r="E679" s="22" t="s">
        <v>1058</v>
      </c>
      <c r="F679" s="25">
        <v>3175.29</v>
      </c>
      <c r="G679" s="25">
        <v>3175.29</v>
      </c>
      <c r="H679" s="25">
        <f t="shared" si="75"/>
        <v>0</v>
      </c>
      <c r="I679" s="30">
        <f t="shared" si="74"/>
        <v>0</v>
      </c>
      <c r="J679" s="36"/>
    </row>
    <row r="680" spans="1:10" ht="63.75" x14ac:dyDescent="0.2">
      <c r="A680" s="18">
        <v>45058</v>
      </c>
      <c r="B680" s="18">
        <v>45291</v>
      </c>
      <c r="C680" s="21" t="s">
        <v>1064</v>
      </c>
      <c r="D680" s="21" t="s">
        <v>9</v>
      </c>
      <c r="E680" s="21" t="s">
        <v>1065</v>
      </c>
      <c r="F680" s="24">
        <v>38725</v>
      </c>
      <c r="G680" s="24">
        <v>38725</v>
      </c>
      <c r="H680" s="24">
        <f t="shared" si="75"/>
        <v>0</v>
      </c>
      <c r="I680" s="29">
        <f t="shared" si="74"/>
        <v>0</v>
      </c>
      <c r="J680" s="33"/>
    </row>
    <row r="681" spans="1:10" ht="25.5" x14ac:dyDescent="0.2">
      <c r="A681" s="18">
        <v>45108</v>
      </c>
      <c r="B681" s="18">
        <v>45291</v>
      </c>
      <c r="C681" s="21" t="s">
        <v>1067</v>
      </c>
      <c r="D681" s="21" t="s">
        <v>9</v>
      </c>
      <c r="E681" s="21" t="s">
        <v>13</v>
      </c>
      <c r="F681" s="24">
        <v>3500</v>
      </c>
      <c r="G681" s="24">
        <v>3500</v>
      </c>
      <c r="H681" s="24">
        <f t="shared" si="75"/>
        <v>0</v>
      </c>
      <c r="I681" s="29">
        <f t="shared" si="74"/>
        <v>0</v>
      </c>
      <c r="J681" s="33"/>
    </row>
    <row r="682" spans="1:10" ht="25.5" x14ac:dyDescent="0.2">
      <c r="A682" s="18">
        <v>45140</v>
      </c>
      <c r="B682" s="18">
        <v>45291</v>
      </c>
      <c r="C682" s="21" t="s">
        <v>1070</v>
      </c>
      <c r="D682" s="21" t="s">
        <v>9</v>
      </c>
      <c r="E682" s="21" t="s">
        <v>1071</v>
      </c>
      <c r="F682" s="24">
        <v>80003</v>
      </c>
      <c r="G682" s="24">
        <v>80003</v>
      </c>
      <c r="H682" s="24">
        <f t="shared" si="75"/>
        <v>0</v>
      </c>
      <c r="I682" s="29">
        <f t="shared" si="74"/>
        <v>0</v>
      </c>
      <c r="J682" s="33"/>
    </row>
    <row r="683" spans="1:10" ht="38.25" x14ac:dyDescent="0.2">
      <c r="A683" s="18">
        <v>45170</v>
      </c>
      <c r="B683" s="18">
        <v>45291</v>
      </c>
      <c r="C683" s="21" t="s">
        <v>1037</v>
      </c>
      <c r="D683" s="21" t="s">
        <v>9</v>
      </c>
      <c r="E683" s="21" t="s">
        <v>1072</v>
      </c>
      <c r="F683" s="24">
        <v>3250</v>
      </c>
      <c r="G683" s="24">
        <v>3250</v>
      </c>
      <c r="H683" s="24">
        <f t="shared" si="75"/>
        <v>0</v>
      </c>
      <c r="I683" s="29">
        <f t="shared" si="74"/>
        <v>0</v>
      </c>
      <c r="J683" s="33"/>
    </row>
    <row r="684" spans="1:10" ht="25.5" x14ac:dyDescent="0.25">
      <c r="A684" s="14">
        <v>45245</v>
      </c>
      <c r="B684" s="10">
        <v>45291</v>
      </c>
      <c r="C684" s="11" t="s">
        <v>905</v>
      </c>
      <c r="D684" s="11" t="s">
        <v>9</v>
      </c>
      <c r="E684" s="12" t="s">
        <v>906</v>
      </c>
      <c r="F684" s="13">
        <v>13440</v>
      </c>
      <c r="G684" s="13">
        <v>13440</v>
      </c>
      <c r="H684" s="38">
        <f>F684-G684</f>
        <v>0</v>
      </c>
      <c r="I684" s="37">
        <f>H684/F684</f>
        <v>0</v>
      </c>
      <c r="J684" s="12"/>
    </row>
    <row r="685" spans="1:10" customFormat="1" ht="25.5" x14ac:dyDescent="0.25">
      <c r="A685" s="39">
        <v>45254</v>
      </c>
      <c r="B685" s="40">
        <v>45291</v>
      </c>
      <c r="C685" s="41" t="s">
        <v>911</v>
      </c>
      <c r="D685" s="41" t="s">
        <v>890</v>
      </c>
      <c r="E685" s="42" t="s">
        <v>912</v>
      </c>
      <c r="F685" s="43">
        <v>3200</v>
      </c>
      <c r="G685" s="43">
        <v>2925</v>
      </c>
      <c r="H685" s="38">
        <f>F685-G685</f>
        <v>275</v>
      </c>
      <c r="I685" s="37">
        <f>H685/F685</f>
        <v>8.59375E-2</v>
      </c>
      <c r="J685" s="42"/>
    </row>
    <row r="686" spans="1:10" ht="13.5" thickBot="1" x14ac:dyDescent="0.3"/>
    <row r="687" spans="1:10" ht="15.75" thickBot="1" x14ac:dyDescent="0.3">
      <c r="A687" s="44" t="s">
        <v>1087</v>
      </c>
    </row>
  </sheetData>
  <sortState xmlns:xlrd2="http://schemas.microsoft.com/office/spreadsheetml/2017/richdata2" ref="A3:J685">
    <sortCondition ref="B3:B685"/>
    <sortCondition ref="A3:A685"/>
    <sortCondition ref="C3:C685"/>
  </sortState>
  <conditionalFormatting sqref="H3:I623">
    <cfRule type="expression" dxfId="1" priority="1">
      <formula>IF(H3&lt;0,1,0)</formula>
    </cfRule>
    <cfRule type="expression" dxfId="0" priority="2">
      <formula>IF(H3&gt;0,1,0)</formula>
    </cfRule>
  </conditionalFormatting>
  <printOptions horizontalCentered="1"/>
  <pageMargins left="0.26" right="0.17" top="0.97" bottom="0.56000000000000005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Liquidaciones</vt:lpstr>
      <vt:lpstr>Liquidaciones!Títulos_a_imprimir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2024-09-27T08:53:37Z</dcterms:created>
  <dcterms:modified xsi:type="dcterms:W3CDTF">2025-12-22T08:31:22Z</dcterms:modified>
</cp:coreProperties>
</file>